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7440" windowHeight="7680" activeTab="1"/>
  </bookViews>
  <sheets>
    <sheet name="Koond_vorm" sheetId="1" r:id="rId1"/>
    <sheet name="Tegevused" sheetId="2" r:id="rId2"/>
  </sheets>
  <definedNames>
    <definedName name="_xlnm._FilterDatabase" localSheetId="1" hidden="1">'Tegevused'!$A$1:$K$101</definedName>
  </definedNames>
  <calcPr fullCalcOnLoad="1"/>
</workbook>
</file>

<file path=xl/comments2.xml><?xml version="1.0" encoding="utf-8"?>
<comments xmlns="http://schemas.openxmlformats.org/spreadsheetml/2006/main">
  <authors>
    <author>urvem</author>
  </authors>
  <commentList>
    <comment ref="K1" authorId="0">
      <text>
        <r>
          <rPr>
            <b/>
            <sz val="9"/>
            <rFont val="Tahoma"/>
            <family val="2"/>
          </rPr>
          <t>urvem:</t>
        </r>
        <r>
          <rPr>
            <sz val="9"/>
            <rFont val="Tahoma"/>
            <family val="2"/>
          </rPr>
          <t xml:space="preserve">
Arengukava, kus kajastatakse rahastamine</t>
        </r>
      </text>
    </comment>
  </commentList>
</comments>
</file>

<file path=xl/sharedStrings.xml><?xml version="1.0" encoding="utf-8"?>
<sst xmlns="http://schemas.openxmlformats.org/spreadsheetml/2006/main" count="560" uniqueCount="289">
  <si>
    <t>Kokku</t>
  </si>
  <si>
    <t>x</t>
  </si>
  <si>
    <t>Rakendusplaani eelarve kokku</t>
  </si>
  <si>
    <t>Indikaator/Tulemus</t>
  </si>
  <si>
    <t>Periood kokku</t>
  </si>
  <si>
    <t>NR</t>
  </si>
  <si>
    <t>Vastutaja (org)</t>
  </si>
  <si>
    <t>Seos teiste valdkonna arengukavadega</t>
  </si>
  <si>
    <t>Eesmärk/Meede/Tegevus</t>
  </si>
  <si>
    <t>Algtase (aasta)</t>
  </si>
  <si>
    <t xml:space="preserve">1. </t>
  </si>
  <si>
    <t xml:space="preserve">1.1  </t>
  </si>
  <si>
    <t>1.2</t>
  </si>
  <si>
    <t>1.1.1</t>
  </si>
  <si>
    <t xml:space="preserve">Uudsete koostöövormide ning osalemismeetodite katsetamine ja hindamine, toimivate ja edukate praktikate levitamine </t>
  </si>
  <si>
    <t>1.1.2</t>
  </si>
  <si>
    <t xml:space="preserve">Nutilahenduse loomine tellimuspõhiseks infoedastuseks riigis ja kogukonnas planeeritavatest otsustest ning nendes kaasarääkimise võimalustest </t>
  </si>
  <si>
    <t>1.1.3</t>
  </si>
  <si>
    <t>E-osalemise kanalite edasiarendamine kasutajatele mugavamaks, võimaluse korral omavaheline integreerimine, teavitamine nende võimalustest</t>
  </si>
  <si>
    <t>1.1.4</t>
  </si>
  <si>
    <t>Kaasamise praktikate hindamine ja selle alusel riigi kaasamispoliitikate elluviimiseks arendustegevuste plaanimine nii riigi kui KOV tasandil</t>
  </si>
  <si>
    <t xml:space="preserve">Järelevalve parandamine kaasamise hea tava järgimise üle (sh kaasamise kavade koostamine ja avalikustamine, enesehindavad kaasamise raportid, jms) ning parimate ja halvimate näidete levitamine. </t>
  </si>
  <si>
    <t>Kaasamiskoordinaatorite võrgustiku töö sisuline arendamine heade kaasamis- ja osaluspraktikate levitamiseks, ministeeriumite omavahelise koostöö koordineerimiseks ja kogemuste vahetamiseks</t>
  </si>
  <si>
    <t xml:space="preserve">Otsustusprotsesside avatumaks ja kaasavamaks muutmine kohalikes omavalitsustes (sh protsesside nõustamine, juhiste ja tööriistade väljatöötamine, heade praktikate jagamine ning järelevalve). </t>
  </si>
  <si>
    <t>Riigi ja KOV ametnike koolitamine kaasamisalaste baasteadmiste ja oskuste parandamiseks, edasijõudnutele meistriklassi pakkumine ning selle abil sõltumatute kaasamise ekspertide-protsessijuhtide koolitamine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</si>
  <si>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</si>
  <si>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</si>
  <si>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</si>
  <si>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</si>
  <si>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</si>
  <si>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</si>
  <si>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</si>
  <si>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</si>
  <si>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</t>
  </si>
  <si>
    <t>1.3.1</t>
  </si>
  <si>
    <t>1.3.2</t>
  </si>
  <si>
    <t>1.3.3</t>
  </si>
  <si>
    <t>1.3.4</t>
  </si>
  <si>
    <t xml:space="preserve">Mitteformaalsete kodanikuharidusprogrammide ulatuse ja mõju kasvu toetamine </t>
  </si>
  <si>
    <t>Koolide ja kodanikuühenduste kodanikualgatuslike koostööprojektide toetamine</t>
  </si>
  <si>
    <t>N/A</t>
  </si>
  <si>
    <t>2.</t>
  </si>
  <si>
    <t>IEA rahvusvahelise kodanikuhariduse uuringu ICCS 2016 läbiviimine Eestis</t>
  </si>
  <si>
    <t>2.1</t>
  </si>
  <si>
    <t>2.2</t>
  </si>
  <si>
    <t>2.3</t>
  </si>
  <si>
    <t>Meede "VÕIMEKUS": Kodanikuühenduste tegevusvõimekuse ja jätkusuutlikkuse parandamine</t>
  </si>
  <si>
    <t>Meede "TEGEVUSKESKKOND": Administratiivse keskkonna edendamine ja strateegilise toe pakkumine</t>
  </si>
  <si>
    <t>2.1.1</t>
  </si>
  <si>
    <t>2.1.2</t>
  </si>
  <si>
    <t>2.1.3</t>
  </si>
  <si>
    <t>Sotsiaalse innovatsiooni ja sotsiaalse ettevõtluse mõistete defineerimine ja täpsustamine</t>
  </si>
  <si>
    <t>Sotsiaalse innovatsiooni ja sotsiaalse ettevõtluse kommunikatsioon, et tõsta eri sihtrühmade arusaamist nende olemusest, väärtusest ja tulevikupotentsiaalist. Sihtrühmadeks 1) avalik sektor: rahastajad, ametnikud, MAK-konsultandid; 2) aktiivsed kodanikud: potentsiaalsed eestvedajad (sh noored), sotsiaalsete ettevõtete toodete-teenuste võimalikud tarbijad, vabatahtlikud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</si>
  <si>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</si>
  <si>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</si>
  <si>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</si>
  <si>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</si>
  <si>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</si>
  <si>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</si>
  <si>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</si>
  <si>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</si>
  <si>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</si>
  <si>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</si>
  <si>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Sotsiaalse ettevõtluse toetusskeemide mitmekesistamine: inkubatsiooni-, stardi-, tootearenduse ja kasvutoetused</t>
  </si>
  <si>
    <t>Sotsiaalse innovatsiooni konkurss(id) ja katseprojektide toetamine</t>
  </si>
  <si>
    <t>Sotsiaalse ettevõtluse ja sotsiaalse innovatsiooni edendamiseks riskikapitali kaasamine, laenud jt finantsinstrumendid</t>
  </si>
  <si>
    <t>Sotsiaalse ettevõtluse arendamiseks arenguprogrammide väljatöötamine ja ellu viimine</t>
  </si>
  <si>
    <t>2.3.1</t>
  </si>
  <si>
    <t>2.3.2</t>
  </si>
  <si>
    <t>2.3.3</t>
  </si>
  <si>
    <t>2.3.4</t>
  </si>
  <si>
    <t>2.3.5</t>
  </si>
  <si>
    <t>Kvaliteedikriteeriumide, -standardite ja vormide ettevalmistamine avalike teenuste delegeerimiseks ning nende rakendamiseks osapoolte teadlikkuse tõstmine</t>
  </si>
  <si>
    <t xml:space="preserve">Sotsiaalsete ettevõtete ja avaliku teenuse pakkujate poolt loodava ühiskondliku mõju hindamiseks (sh rahalise panuse arvutamiseks) ja kommunikatsiooniks avaliku sektori poolt tunnustatud standardi ja selle põhineva (interneti)keskkonna loomine </t>
  </si>
  <si>
    <t>3.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</si>
  <si>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</si>
  <si>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</si>
  <si>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</si>
  <si>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</si>
  <si>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</si>
  <si>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</si>
  <si>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</si>
  <si>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</si>
  <si>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</si>
  <si>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</si>
  <si>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</si>
  <si>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Kodanikuühenduste juhtide koolitusprogrammi väljatöötamine, käivitamine ja elluviimine</t>
  </si>
  <si>
    <t xml:space="preserve">Kodanikuühiskonna trendide ja arengu analüüsimine probleemide ja vajaduste hindamiseks, tegevusplaanide kujundamiseks </t>
  </si>
  <si>
    <t>Kodanikuühiskonna ja -ühenduste tegevuse statistika regulaarne kogumine ja avalikustamine</t>
  </si>
  <si>
    <t>Kodanikuühendusi puudutavate registriandmete tasuta kättesaadavaks tegemine</t>
  </si>
  <si>
    <t>Kodanikuühiskonna teemalise info üleriigiline koondamine ja jagamine (sh portaalide Hea Kodanik ja MAKIS tööshoidmine ja sisu arendamine, uudiste levitamine)</t>
  </si>
  <si>
    <t>Üleriigilise tähtsusega kodanikuühiskonna sündmuste toetamine</t>
  </si>
  <si>
    <t>3.2.1</t>
  </si>
  <si>
    <t>Vabatahtlikku tegevust toetava õiguskeskkonna kujundamine (seadusandlus ja maksupoliitika, vabatahtlike kindlustamine)</t>
  </si>
  <si>
    <t>3.2.2</t>
  </si>
  <si>
    <t>3.2.3</t>
  </si>
  <si>
    <t>3.2</t>
  </si>
  <si>
    <t>3.1</t>
  </si>
  <si>
    <t xml:space="preserve">Annetuste suuruse ja kogumahu suurendamist toetava õiguskeskkonna kujundamine </t>
  </si>
  <si>
    <t>Ühiskondliku mõju hindamise ja kommunikatsiooni võimekuse tõstmine (sh arenguprogrammid, standardite ja heade praktikate levitamine)</t>
  </si>
  <si>
    <t>3.3.1</t>
  </si>
  <si>
    <t>3.3.2</t>
  </si>
  <si>
    <t>3.3.3</t>
  </si>
  <si>
    <t>3.3.4</t>
  </si>
  <si>
    <t>Meede "KODANIKUHARIDUS": Osalemist toetavate hoiakute kujundamine koostöös kodanikuühendustega</t>
  </si>
  <si>
    <t>Riigikantselei</t>
  </si>
  <si>
    <t>HTM</t>
  </si>
  <si>
    <t>SoM</t>
  </si>
  <si>
    <t>SiM</t>
  </si>
  <si>
    <t>RaM</t>
  </si>
  <si>
    <t>SiM (KÜSK)</t>
  </si>
  <si>
    <t>JuM</t>
  </si>
  <si>
    <t>SiM (KÜSK ja strateegiline partner)</t>
  </si>
  <si>
    <t>Seotud AVP tegevuskava tegevusega 1.1</t>
  </si>
  <si>
    <t>Seotud AVP tegevuskava tegevusega 1.2</t>
  </si>
  <si>
    <t>AVP tegevus 1.2</t>
  </si>
  <si>
    <t>AVP tegevus 2.6</t>
  </si>
  <si>
    <t>HTM esitab taotluse Euroopa Komisjonile 16. veebruariks 2015</t>
  </si>
  <si>
    <t>3.3</t>
  </si>
  <si>
    <t>Meede "VABATAHTLIK TEGEVUS": Vabatahtlike kaasatuse parandamine</t>
  </si>
  <si>
    <t xml:space="preserve">Meede "RESSURSID": Kodanikuühenduste suutlikkuse parandamine koguda mõjusaks tööks vajalikke ressursse </t>
  </si>
  <si>
    <t>Alaeesmärk: Kodanikuühenduste poliitika kujundamises osalemine on ühiskonnas loomulik ja väärtustatud</t>
  </si>
  <si>
    <t>Alaeesmärk: Kodanikuühenduste mõju ühiskondlike probleemide ennetamisele ja lahendamisele ning inimeste heaolu parandamisele on kasvanud sotsiaalse innovatsiooni, sotsiaalse ettevõtluse ja avalike teenuste osutamisega</t>
  </si>
  <si>
    <t>Alaeesmärk: Võimekad kodanikuühendused, kellel on piisavad ressursid arenguks ja mõjusaks tegutsemiseks</t>
  </si>
  <si>
    <t>Meede "VÕIMEKUS JA KESKKOND": Kodanikuühenduste mõju ja arengut toetavate tugiteenuste ning arenguprogrammide tagamine</t>
  </si>
  <si>
    <t>Meede "TEADLIKKUS": Osalemis- ja koostöövõimaluste mitmekesistamine ja olemasolevatest võimalustest teadlikkuse parandamine</t>
  </si>
  <si>
    <t>Meede "KULTUUR": Osalemis- ja kaasamisvõimekuse parandamine ja ühtlustamine</t>
  </si>
  <si>
    <t>Meede "TEADLIKKUS": Sotsiaalse innovatsiooni ja sotsiaalse ettevõtluse terminite täpsustamine ning nendega seotud (koostöö)võimalustest teavitamine</t>
  </si>
  <si>
    <t>3.1.1 Kodanikuühenduste hinnang SA Kodanikuühiskonna Sihtkapitali ning maakondlike arenduskeskuste kodanikuühenduste konsultantide tööle</t>
  </si>
  <si>
    <t>3.1.2 Kodankuühenduste juhtide rahulolu arendusprogrammiga</t>
  </si>
  <si>
    <t>3.2.1 Regulaarsete vabatahtlike osakaal vabatahtlikus tegevuses osalenutest</t>
  </si>
  <si>
    <t>3.2.2 Püsivabatahtlike kaasamise kogemusega MTÜ-de osakaal vabatahtlikke kaasavatest MTÜ-dest</t>
  </si>
  <si>
    <t xml:space="preserve">2.2.1 Kodanikuühenduste teadlikkus ja rahulolu strateegilise partneri tegevusega </t>
  </si>
  <si>
    <t>2.2.2 Kodanikuühenduste viimase aasta jooksul teenitud omatulu kasv</t>
  </si>
  <si>
    <t>2.1.1 Sotsiaalse innovatsiooni ja sotsiaalse ettevõtluse võrgustikku kuulujate rahulolu võrgustiku tegevusega</t>
  </si>
  <si>
    <t>1.1.1 Osalemist soodustavatest tööriistadest kasu saavate kodanikuühenduste, riigiasutuste ja KOV-ide osakaal</t>
  </si>
  <si>
    <t>1.2.1 Kaasamiskoolitustel osalenute rahulolu koolitustega</t>
  </si>
  <si>
    <t>1.3.1 Õpilaste osalemine kooli- ja ühiskonnaelus</t>
  </si>
  <si>
    <t xml:space="preserve">3.3.2 Nende kodanikuühenduste osakaal tulumaksusoodustustega ühenduste nimekirja kuuluvatest kodanikuühendust, kellele on aasta jooksul tehtud annetusi </t>
  </si>
  <si>
    <t>1.3.2 Kodanikuhariduslike kodanikuühenduste võrgustikku kuuluvate kodanikuühenduste rahulolu võrgustiku tegevusega</t>
  </si>
  <si>
    <t>1.2.2 "Ühenduste rahastamise juhendmaterjali" kasutavate ministeeriumite ja KOV-ide osakaal</t>
  </si>
  <si>
    <t>1.2.3 Kodanikuühenduste rahulolu kodanikuühiskonna valdkonna strateegilise partneri tegevusega</t>
  </si>
  <si>
    <t>Valitsusväline internetipõhine arutelukeskkond on loodud</t>
  </si>
  <si>
    <t>Nutilahendus on loodud</t>
  </si>
  <si>
    <t>57% (2013)</t>
  </si>
  <si>
    <t>määratakse hiljemalt 2015. a</t>
  </si>
  <si>
    <t>3.3.1 Kodanikuühenduste osakaal, kes on saanud viimase aasta jooksul riigieelarvesi vahendeid</t>
  </si>
  <si>
    <t>13,4% (2012)</t>
  </si>
  <si>
    <t>34% (2013)</t>
  </si>
  <si>
    <t>78% (2014)</t>
  </si>
  <si>
    <t>tõuseb</t>
  </si>
  <si>
    <t>vähemalt 78%</t>
  </si>
  <si>
    <t>61% (2014)</t>
  </si>
  <si>
    <t>2.3.1 KOV-i ametnike rahulolu  (on väga või pigem rahul) avalikke teenuseid osutavate kodanikuühenduste organisatsioonilise võimekusega</t>
  </si>
  <si>
    <t>"Ühenduste rahastamise juhendmaterjali" kasutamise tagasisideküsitlus viiakse läbi 2015. a I kvartalis</t>
  </si>
  <si>
    <r>
      <rPr>
        <vertAlign val="superscript"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>(prognoos)</t>
    </r>
  </si>
  <si>
    <t>Andmed puuduvad</t>
  </si>
  <si>
    <t>Kasutatud lühendid</t>
  </si>
  <si>
    <t>Üleriigiline vabatahtlike tunnustusüritus on korraldatud</t>
  </si>
  <si>
    <t>Rahastatakse Eesti regionaalarengu strateegia 2014-2020 eelarvest</t>
  </si>
  <si>
    <t>KuM (MISA) / SiM (KÜSK)</t>
  </si>
  <si>
    <t>Vene töökeelega kodanikuühenduste arenguprogramm on läbi viidud</t>
  </si>
  <si>
    <t>Arenguprogrammi kujundamine ja elluviimine kodanikuühenduste poliitikakujundamises osalemise võimekuse paranemiseks (sh analüütiline võimekus, liikmete ja sihtrühmade kaasamise ja selleks protsesside juhtimise jm huvikaitseks olulised oskused, kodanikuühenduste sisedemokraatia tugevdamine)</t>
  </si>
  <si>
    <t xml:space="preserve">Kodanikuhariduslike kodanikuühenduste võrgustikutöö toetamine kogemuste ja info vahetamiseks, üksteiselt õppimiseks, programmide kvaliteedi ja sisu parandamiseks, mõjusamaks kommunikatsiooniks ja huvikaitseks </t>
  </si>
  <si>
    <t>Toetused kodanikuühendustele avalike teenuste käivitamiseks ja arendamiseks</t>
  </si>
  <si>
    <t>Avalike teenuste delegeerijate ja osutajate (kodanikuühenduste) nõustamine (partnerluse vormi täpsustamine, maakondlike arenduskeskuste toe kasvatamine, uued koostöövormid kodanike ja riigi/KOV vahel)</t>
  </si>
  <si>
    <t>Piirkondliku ja universaalne info- ja nõustamisteenuse tagamine nii alustavatele kui tegutsevatele kodanikuühendustele</t>
  </si>
  <si>
    <t>Vene töökeelega kodanikuühenduste tegutsemisvõime parandamine (koolitused, nõustamine, infomaterjalid)</t>
  </si>
  <si>
    <t xml:space="preserve">Kodanikuühenduste strateegilise koostöö toetamine ning nende kaasamine kodanikuühiskonda ja selle arengut puudutavatesse küsimustesse </t>
  </si>
  <si>
    <t>Kodanikuühenduste ja avaliku sektori poolt üheskoos avalike teenuste osutajate ja avalike teenuste arendamiseks arenguprogrammide väljatöötamine ja läbiviimine</t>
  </si>
  <si>
    <t>Rahastatakse ESF 2007-2013 haldusvõimekuse meetme eelarvest</t>
  </si>
  <si>
    <t>Koolitusprogramm on välja töötatud, käivitatud ja ellu viidud</t>
  </si>
  <si>
    <r>
      <t>40%</t>
    </r>
    <r>
      <rPr>
        <vertAlign val="superscript"/>
        <sz val="10"/>
        <color indexed="8"/>
        <rFont val="Calibri"/>
        <family val="2"/>
      </rPr>
      <t xml:space="preserve">1 </t>
    </r>
    <r>
      <rPr>
        <sz val="10"/>
        <color indexed="8"/>
        <rFont val="Calibri"/>
        <family val="2"/>
      </rPr>
      <t>(prognoos, 2015)</t>
    </r>
  </si>
  <si>
    <t xml:space="preserve">Alustavatele ja tegutsevatele kodanikuühendustele koolitus- ja mentorlusprogrammide korraldamine </t>
  </si>
  <si>
    <t>Rahalised toetused kodanikuühendustele mõju suurendamiseks, institutsionaalse suutlikkuse parandamiseks ning organisatsioonipõhiste arenguvajadustega tegelemiseks</t>
  </si>
  <si>
    <t>Üleriigilise tähtsusega kodanikuühiskonna sündmused on toetatud</t>
  </si>
  <si>
    <t>Maakondlike arenduskeskuste MTÜ-de konsultandid osutavad konsultatsioonieenuseid MTÜ-dele, korraldavad maaokndades koolitusi ja üritusi</t>
  </si>
  <si>
    <t>KÜSK-i heade ideede konkurss on ellu viidud, heade ideede projektid toetatud</t>
  </si>
  <si>
    <t>Üleriigiline vabatahtlike ja kodanikuühenduste tegevuse tunnustamine</t>
  </si>
  <si>
    <t>3.2.4</t>
  </si>
  <si>
    <t>Kodanikuühiskonna ja -ühenduste tegevuse statistikat avalikustatakse vähemalt kord aastas</t>
  </si>
  <si>
    <t>Kodanikuühiskonna trendide ja arengu analüüsimiseks vajalikud uuringud või analüüsid on läbi viidud</t>
  </si>
  <si>
    <t>Kohaliku omaalgatuse programmi elluviimine ja arendamine</t>
  </si>
  <si>
    <t>Kohalik areng ja kogukondade elujõulisus on tugevdatud</t>
  </si>
  <si>
    <t xml:space="preserve">Alustavatele ja tegutsevatele kodanikuühendustele mõeldud koolitus- ja mentorlusprogrammid on läbi viidud </t>
  </si>
  <si>
    <t>Äriregistris kodanikuühenduste kohta olevad andmed on antud vabalt kasutusse</t>
  </si>
  <si>
    <t>JuM tegevuskulud (RES lisataotlus). Äriregistri arendused 150 000 eurot ja omatulu langus 156 000 eurot.</t>
  </si>
  <si>
    <t>Rahastatakse lõimumisvaldkonna arengukava "Lõimuv Eesti 2020" või KÜSK-i eelarvest</t>
  </si>
  <si>
    <t>Portaali Hea Kodanik külastatakse keskmiselt vähemalt 9 000 korda kuus</t>
  </si>
  <si>
    <t>Vabatahtlikke kaasavate kodanikuühenduste suutlikkuse tõstmine vabatahtlike kaasamisel (sh vabatahtlikke kaasavate kodanikuühenduste võrgustikutöö)</t>
  </si>
  <si>
    <t xml:space="preserve">Teavitustöö vabatahtlikust tegevusest (Vabatahtlike Värava infoportaal, kampaaniad vabatahtlike kaasamiseks) </t>
  </si>
  <si>
    <t>Vabatahtliku sõbra märgise väljaandmine on ette valmistatud ning korraldatud</t>
  </si>
  <si>
    <t>Kajastub tegevuse 3.1.11 eelarves</t>
  </si>
  <si>
    <t xml:space="preserve">Ettevalmistatud ja avatud on vähemalt kaks taotlusvooru;
Tagatud on toetused rahvusvahelise koostöö soodustamiseks ja kodanikuühiskonna edendamiseks
</t>
  </si>
  <si>
    <t>Osalemiseks tarviliku info kättesaadavus on paranenud</t>
  </si>
  <si>
    <t>Kodanikel on võimalik jälgida oma osalusvõimalusi erinevates menetlustes</t>
  </si>
  <si>
    <t>Eesti Koostöö Kogu</t>
  </si>
  <si>
    <t>Tagatud on annetuste kogumise hea tava teemaline nõustamine, annetuste kogujate koolitamine;
Välja on töötatud juhendid ja praktilised töövahendid annetuste kogujatele</t>
  </si>
  <si>
    <t>Annetuste, heategevuse ja filantroopia edendamise võrgustiku loomine ja tegevuse kujundamine annetuskultuuri ja annetamist soodustava keskkonna edendamiseks ettepanekute väljatöötamiseks, heade praktikate jagamiseks ning arendustegevuste algatamiseks</t>
  </si>
  <si>
    <t>Koostatud on õppematerjalid / praktilised töövahendid ning tagatud on koolitused ja nõustamine</t>
  </si>
  <si>
    <t>Õiguskeskkonna kujundamiseks vajalikud ettepanekud on esitatud ja eelnõud on ette valmistatud</t>
  </si>
  <si>
    <t>Tagatud on vastavad arenguprogrammid, levitatud on standardid ja head praktikad</t>
  </si>
  <si>
    <t>Valitsusvälise internetipõhise arutelukeskkonna loomine, et võimaldada kodanikel algatada, kavandada, koostada ja seejärel digitaalselt allkirjastatuna esitada riigi- ja kohaliku võimu asutustele kollektiivseid märgukirju</t>
  </si>
  <si>
    <t>SiM tegevuskulud</t>
  </si>
  <si>
    <t xml:space="preserve">Kodanikuühenduste omatulu teenimise võimekuse arendamine (sh äriidee leidmine, ärimudeli väljatöötamine ja katsetamine, tootearendus, turundus ja müük) </t>
  </si>
  <si>
    <t>Valdkonna eesmärgistatud ja süsteemseks arendamiseks vastava strateegilise partneri tegevuste elluviimise ning võimekuse kasvu toetamine</t>
  </si>
  <si>
    <t>Valdkonna strateegilise partneri leidmiseks on korraldatud konkurss, partner on valitud</t>
  </si>
  <si>
    <t>Kajastub tegevuse 2.2.1 eelarves</t>
  </si>
  <si>
    <t>Sotsiaalset ettevõtlust toetava õigus- ja maksukeskkonna kujundamine ning selleks debati algatamine</t>
  </si>
  <si>
    <t>"Ühenduste rahastamise juhendmaterjali" täiendamine: avalike teenuste delegeerimise teema lisamine (sh toetusmeetmete eristamine avalikest teenustest) ja tulemuste ja mõju hindamise teema täpsustamine (standardid)</t>
  </si>
  <si>
    <t>Täiendatud "Ühenduste rahastamise juhendmaterjali" on levitatud ministeeriumides, KOV-ides ja kodanikuühendustes.</t>
  </si>
  <si>
    <t>Tagatud on avalikke teenuseid osutavate kodanikuühenduste ja avalike teenuste delegeerijate nõustamine</t>
  </si>
  <si>
    <t>Loodud on ühiskondliku mõju hindamise ja kommunikatsiooni internetikeskkond</t>
  </si>
  <si>
    <t>Ette on valmistatud vähemalt 10 avaliku teenuse kvaliteedikriteeriumid, -standardid ja vormid</t>
  </si>
  <si>
    <t>Algatatud on debatt sotsiaalse ettevõtluse ja sotsiaalse innovatsiooni edendamiseks finantsinstrumentide kaasamiseks</t>
  </si>
  <si>
    <t>Lisandunud on vähemalt üks uus toetusskeem sotsiaalse ettevõtluse toetamiseks</t>
  </si>
  <si>
    <t>Koostatud on sotsiaalse innovatsiooni alased õppematerjalid ja praktilised töövahendid, mis on aluseks koolituste korraldamiseks ja nõustamise pakkumiseks</t>
  </si>
  <si>
    <t>Kodanikuühenduste sotsiaalse innovatsiooni alase võimekuse tõstmine</t>
  </si>
  <si>
    <t>Vähemalt üks vastav arenguprogramm on välja töötatud ja läbi viidud</t>
  </si>
  <si>
    <t>Kodanikuühenduste avalike teenuste osutamise kogemuste ja paremate praktikate levitamine</t>
  </si>
  <si>
    <t>Avalike teenuste osutamise kogemused ja paremad praktikad on koondatud ja levitatud</t>
  </si>
  <si>
    <t>Tagatud on toetused kodanikuühendustele avalike teenuste käivitamiseks ja arendamiseks</t>
  </si>
  <si>
    <t>Välja töötatud ja ellu viidud on vähemalt üks sotsiaalse ettevõtluse arendamise arenguprogramm</t>
  </si>
  <si>
    <t>Kodanikuühenduste avalike teenuste välja töötamiseks ja osutamiseks vajalike teadmiste ja oskuste arendamine</t>
  </si>
  <si>
    <t>Koostatud on infomaterjalid ja praktilised töövahendid kodanikuühendustele avalike teenuste välja töötamiseks ja osutamiseks (2015-16), mis on eelduseks koolituste korraldamiseks, nõustamise pakkumiseks ja arenguprogrammide välja töötamiseks (2017-18)</t>
  </si>
  <si>
    <t>Sotsiaalse innovatsiooni ja sotsiaalse ettevõtluse mõisted on defineeritud ja täpsustatud, mis on aluseks võimalikule legaaldefinitsioonile</t>
  </si>
  <si>
    <t>SiM, SoM</t>
  </si>
  <si>
    <t>Täpsustatakse kooskõlastusringi käigus</t>
  </si>
  <si>
    <t>IEA rahvusvaheline kodanikuhariduse uuring ICCS 2016 on Eestis läbi viidud</t>
  </si>
  <si>
    <t>HTM eelarvest</t>
  </si>
  <si>
    <t>Toetatud on koolide ja kodanikuühenduste kodanikualgatuslikke koostööprojekte vähemalt viies Eesti maakonnas</t>
  </si>
  <si>
    <t>Rahastusallikas teadmata</t>
  </si>
  <si>
    <t>Toetatud on mitteformaalsete kodanikuharidusprogrammide ulatust ja mõju kasvu</t>
  </si>
  <si>
    <t>Kodanikuhariduslike kodanikuühenduste võrgustik on moodustatud ja kohtub vähemalt kahel korral aastas</t>
  </si>
  <si>
    <t xml:space="preserve">"Ühenduste rahastamise juhendmaterjali" tutvustamine, levitamine ja järelevalve selle kasutamise üle </t>
  </si>
  <si>
    <t>Riigikantselei tegevuskuludest</t>
  </si>
  <si>
    <t>Kaasamise praktikad ministeeriumites on hinnatud, ettepanekud selle parandamiseks tehtud</t>
  </si>
  <si>
    <t>Järelevalve kaasamise hea tava järgimise üle on tagatud</t>
  </si>
  <si>
    <t>Kaasamiskoordinaatorite võrgustik kohtub vähemalt kahel korral aastas</t>
  </si>
  <si>
    <t>Keskse koolituse eelarvest. Seotud AVP tegevuskava tegevusega 3.1</t>
  </si>
  <si>
    <t>Korraldatud on riigi- ja KOV ametnike koolitamine kaasamisalaste baasteadmiste ja oskuste parandamiseks</t>
  </si>
  <si>
    <t>Vähemalt seitse kaasamisprojekti on toetatud</t>
  </si>
  <si>
    <t>Riigikantselei "Poliitikakujundamise kvaliteedi arendamise" meetme eelarvest. Seotud AVP tegevuskava tegevustega 2.5 ja 3.2</t>
  </si>
  <si>
    <t>Ministeeriumite ja enamike KOV-ide rahastamiskorrad ja -tingimused vastavad "Ühenduste rahastamise juhendi" põhimõtetele</t>
  </si>
  <si>
    <t>Kodanikuühenduste huvid on erinevates töörühmades ja komisjonides kaitstud, nende arvamust ja ettepanekuid küsitud</t>
  </si>
  <si>
    <t>KOV-idele on koostatud juhised ja töövahendid otsustusprotsesside avatumaks ja kaasavamaks muutmiseks;
Tagatud on protsesside nõustamine</t>
  </si>
  <si>
    <t>SiM, Riigikantselei</t>
  </si>
  <si>
    <t>SiM (strateegiline partner)</t>
  </si>
  <si>
    <t>SiM tegevuskuludest</t>
  </si>
  <si>
    <t>SiM (KÜSK, strateegiline partner)</t>
  </si>
  <si>
    <t>SiM (strateegilised partnerid)</t>
  </si>
  <si>
    <r>
      <rPr>
        <i/>
        <sz val="10"/>
        <rFont val="Arial"/>
        <family val="2"/>
      </rPr>
      <t>Kaldkirjas</t>
    </r>
    <r>
      <rPr>
        <sz val="10"/>
        <rFont val="Arial"/>
        <family val="2"/>
      </rPr>
      <t xml:space="preserve"> toodud maksumused on kavandatud taotlusvoorudest ja mujalt, st ei ole sihtotstarbeliselt konkreetse tegevuse jaoks planeeritud</t>
    </r>
  </si>
  <si>
    <t>1. Alaeesmärk: Kodanikuühenduste poliitika kujundamises osalemine on ühiskonnas loomulik ja väärtustatud</t>
  </si>
  <si>
    <t>2. Alaeesmärk: Kodanikuühenduste mõju ühiskondlike probleemide ennetamisele ja lahendamisele ning inimeste heaolu parandamisele on kasvanud sotsiaalse innovatsiooni, sotsiaalse ettevõtluse ja avalike teenuste osutamisega</t>
  </si>
  <si>
    <t>3. Alaeesmärk: Võimekad kodanikuühendused, kellel on piisavad ressursid arenguks ja mõjusaks tegutsemiseks</t>
  </si>
  <si>
    <t>Eesmärgid/indikaatorid</t>
  </si>
  <si>
    <t>Poliitikakujundamise kvaliteet</t>
  </si>
  <si>
    <t>Nende MTÜ-de osakaal, kes teevad regulaarset koostööd poliitilise parteiga / KOV-iga / valitsusasutusega</t>
  </si>
  <si>
    <t>Osakaal elanikkonnast, kes väljendab osalusdemokraatlikke hoiakuid</t>
  </si>
  <si>
    <t>Uued teenuste osutamise viisid / inimeste arv, keda uued teenuste osutamise viisid puudutavad</t>
  </si>
  <si>
    <t>Teenuste kättesaadavus, kvaliteet, hind ja mõju</t>
  </si>
  <si>
    <t xml:space="preserve">Tulumaksusoodustustega ühenduste nimekirja kuulujatele tehtud annetuste kogusumma </t>
  </si>
  <si>
    <t xml:space="preserve">Palgaliste töötajatega MTÜ-de osakaal </t>
  </si>
  <si>
    <t>Määratakse hiljemalt 2015. a</t>
  </si>
  <si>
    <t>1% / 42% / 13% (2014)</t>
  </si>
  <si>
    <t>67% (2012)</t>
  </si>
  <si>
    <t>Määratakse 2015. aastal</t>
  </si>
  <si>
    <t>Määratakse 2015. aastal)</t>
  </si>
  <si>
    <t>23% (2014) / 13% (2010)</t>
  </si>
  <si>
    <t xml:space="preserve">Nende MTÜ-de osakaal, kes on saanud tulu avalike teenuste osutamisest / Nende MTÜ-de osakaal, kes on teeninud viimasel aastal omatulu </t>
  </si>
  <si>
    <t>Nende MTÜ-de osakaal, kes kaasavad oma tegevusse vabatahtlikke</t>
  </si>
  <si>
    <t>68% (2014)</t>
  </si>
  <si>
    <t>17,3 mln eurot (2013)</t>
  </si>
  <si>
    <t>30,3% (2013)</t>
  </si>
  <si>
    <t>19 mln eurot</t>
  </si>
  <si>
    <t>20 mln eurot</t>
  </si>
  <si>
    <t>18,5 mln eurot</t>
  </si>
  <si>
    <t>19,5 mln eurot</t>
  </si>
  <si>
    <t>Täpsustub</t>
  </si>
  <si>
    <t>N/A - andmed puuduvad</t>
  </si>
  <si>
    <t>Täpsustub - sihttasemed täpsustatakse arengukava kooskõlastamise käigus</t>
  </si>
  <si>
    <t>71% (2020)</t>
  </si>
  <si>
    <t>3% / 60% / 15% (2020)</t>
  </si>
  <si>
    <t>68% (2020)</t>
  </si>
  <si>
    <t>Vabatahtlike Värava infoportaali külasjate arv kuus on vähemalt 3 500</t>
  </si>
  <si>
    <t>Kajastub SoM tegevuskuludes</t>
  </si>
  <si>
    <t>Kajastub tegevuse 3.3.3 eelarves</t>
  </si>
  <si>
    <t>Sotsiaalse innovatsiooni ja sotsiaalse ettevõtluse edendamiseks valdkondadeülese koostöö toetamine, heade praktikate ja kogemuste jagamine ning kommunikatsioon</t>
  </si>
  <si>
    <t>SoM tegevuskulud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</si>
</sst>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(* #,##0_);_(* \(#,##0\);_(* &quot;-&quot;_);_(@_)"/>
    <numFmt numFmtId="173" formatCode="_(* #,##0.00_);_(* \(#,##0.00\);_(* &quot;-&quot;??_);_(@_)"/>
    <numFmt numFmtId="174" formatCode="_(&quot;EEK&quot;* #,##0_);_(&quot;EEK&quot;* \(#,##0\);_(&quot;EEK&quot;* &quot;-&quot;_);_(@_)"/>
    <numFmt numFmtId="175" formatCode="_(&quot;EEK&quot;* #,##0.00_);_(&quot;EEK&quot;* \(#,##0.00\);_(&quot;EEK&quot;* &quot;-&quot;??_);_(@_)"/>
    <numFmt numFmtId="176" formatCode="[$-425]d\.\ mmmm\ yyyy&quot;. a.&quot;"/>
    <numFmt numFmtId="177" formatCode="0.000"/>
    <numFmt numFmtId="178" formatCode="0.0000"/>
    <numFmt numFmtId="179" formatCode="0.0"/>
    <numFmt numFmtId="180" formatCode="#,##0.0"/>
    <numFmt numFmtId="181" formatCode="0.000%"/>
    <numFmt numFmtId="182" formatCode="0.0%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Calibri"/>
      <family val="2"/>
    </font>
    <font>
      <vertAlign val="superscript"/>
      <sz val="10"/>
      <color indexed="8"/>
      <name val="Arial"/>
      <family val="2"/>
    </font>
    <font>
      <u val="single"/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i/>
      <sz val="10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23"/>
      <name val="Arial"/>
      <family val="2"/>
    </font>
    <font>
      <u val="single"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i/>
      <sz val="10"/>
      <color theme="1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i/>
      <sz val="9"/>
      <color theme="1" tint="0.49998000264167786"/>
      <name val="Arial"/>
      <family val="2"/>
    </font>
    <font>
      <sz val="9"/>
      <color theme="1"/>
      <name val="Arial"/>
      <family val="2"/>
    </font>
    <font>
      <i/>
      <sz val="9"/>
      <color theme="0" tint="-0.4999699890613556"/>
      <name val="Arial"/>
      <family val="2"/>
    </font>
    <font>
      <u val="single"/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>
      <alignment horizontal="left" vertical="top" wrapText="1"/>
      <protection/>
    </xf>
    <xf numFmtId="0" fontId="52" fillId="27" borderId="0" applyNumberFormat="0" applyBorder="0" applyAlignment="0" applyProtection="0"/>
    <xf numFmtId="0" fontId="53" fillId="28" borderId="2" applyNumberFormat="0" applyAlignment="0" applyProtection="0"/>
    <xf numFmtId="0" fontId="54" fillId="29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1" borderId="1" applyAlignment="0">
      <protection/>
    </xf>
    <xf numFmtId="0" fontId="63" fillId="32" borderId="2" applyNumberFormat="0" applyAlignment="0" applyProtection="0"/>
    <xf numFmtId="0" fontId="64" fillId="0" borderId="7" applyNumberFormat="0" applyFill="0" applyAlignment="0" applyProtection="0"/>
    <xf numFmtId="0" fontId="4" fillId="33" borderId="8" applyBorder="0">
      <alignment horizontal="left" vertical="top" wrapText="1" indent="1"/>
      <protection/>
    </xf>
    <xf numFmtId="0" fontId="65" fillId="34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5" borderId="9" applyNumberFormat="0" applyFont="0" applyAlignment="0" applyProtection="0"/>
    <xf numFmtId="0" fontId="66" fillId="28" borderId="10" applyNumberFormat="0" applyAlignment="0" applyProtection="0"/>
    <xf numFmtId="9" fontId="0" fillId="0" borderId="0" applyFont="0" applyFill="0" applyBorder="0" applyAlignment="0" applyProtection="0"/>
    <xf numFmtId="14" fontId="6" fillId="0" borderId="1" applyBorder="0">
      <alignment horizontal="left" vertical="top" wrapText="1"/>
      <protection/>
    </xf>
    <xf numFmtId="0" fontId="67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69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33" borderId="1" xfId="0" applyFont="1" applyFill="1" applyBorder="1" applyAlignment="1">
      <alignment wrapText="1"/>
    </xf>
    <xf numFmtId="0" fontId="73" fillId="36" borderId="1" xfId="0" applyFont="1" applyFill="1" applyBorder="1" applyAlignment="1">
      <alignment horizontal="center"/>
    </xf>
    <xf numFmtId="0" fontId="7" fillId="36" borderId="1" xfId="0" applyFont="1" applyFill="1" applyBorder="1" applyAlignment="1">
      <alignment horizontal="center" wrapText="1"/>
    </xf>
    <xf numFmtId="0" fontId="41" fillId="36" borderId="1" xfId="0" applyFont="1" applyFill="1" applyBorder="1" applyAlignment="1">
      <alignment wrapText="1"/>
    </xf>
    <xf numFmtId="0" fontId="42" fillId="0" borderId="0" xfId="0" applyFont="1" applyAlignment="1">
      <alignment/>
    </xf>
    <xf numFmtId="14" fontId="74" fillId="0" borderId="1" xfId="66" applyFont="1" applyBorder="1" applyAlignment="1">
      <alignment horizontal="left" vertical="top" wrapText="1"/>
      <protection/>
    </xf>
    <xf numFmtId="0" fontId="75" fillId="0" borderId="1" xfId="0" applyFont="1" applyBorder="1" applyAlignment="1">
      <alignment horizontal="left" vertical="top" wrapText="1"/>
    </xf>
    <xf numFmtId="3" fontId="73" fillId="26" borderId="1" xfId="0" applyNumberFormat="1" applyFont="1" applyFill="1" applyBorder="1" applyAlignment="1">
      <alignment horizontal="center" vertical="center" wrapText="1"/>
    </xf>
    <xf numFmtId="3" fontId="73" fillId="26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3" fillId="33" borderId="1" xfId="0" applyFont="1" applyFill="1" applyBorder="1" applyAlignment="1">
      <alignment vertical="center" wrapText="1"/>
    </xf>
    <xf numFmtId="3" fontId="76" fillId="31" borderId="1" xfId="0" applyNumberFormat="1" applyFont="1" applyFill="1" applyBorder="1" applyAlignment="1">
      <alignment vertical="center" wrapText="1"/>
    </xf>
    <xf numFmtId="0" fontId="74" fillId="0" borderId="1" xfId="0" applyFont="1" applyBorder="1" applyAlignment="1">
      <alignment horizontal="center" vertical="center" wrapText="1"/>
    </xf>
    <xf numFmtId="3" fontId="74" fillId="0" borderId="1" xfId="0" applyNumberFormat="1" applyFont="1" applyBorder="1" applyAlignment="1">
      <alignment horizontal="center" vertical="center" wrapText="1"/>
    </xf>
    <xf numFmtId="14" fontId="77" fillId="0" borderId="1" xfId="66" applyFont="1" applyBorder="1" applyAlignment="1">
      <alignment vertical="center" wrapText="1"/>
      <protection/>
    </xf>
    <xf numFmtId="14" fontId="75" fillId="0" borderId="1" xfId="66" applyFont="1" applyBorder="1" applyAlignment="1">
      <alignment horizontal="left" vertical="center" wrapText="1"/>
      <protection/>
    </xf>
    <xf numFmtId="3" fontId="73" fillId="33" borderId="1" xfId="0" applyNumberFormat="1" applyFont="1" applyFill="1" applyBorder="1" applyAlignment="1">
      <alignment horizontal="center" vertical="center" wrapText="1"/>
    </xf>
    <xf numFmtId="0" fontId="77" fillId="0" borderId="1" xfId="0" applyFont="1" applyBorder="1" applyAlignment="1">
      <alignment vertical="center" wrapText="1"/>
    </xf>
    <xf numFmtId="0" fontId="75" fillId="0" borderId="1" xfId="0" applyFont="1" applyBorder="1" applyAlignment="1">
      <alignment horizontal="left" vertical="center" wrapText="1"/>
    </xf>
    <xf numFmtId="14" fontId="74" fillId="0" borderId="1" xfId="66" applyFont="1" applyBorder="1" applyAlignment="1">
      <alignment horizontal="left" vertical="center" wrapText="1"/>
      <protection/>
    </xf>
    <xf numFmtId="0" fontId="51" fillId="26" borderId="1" xfId="0" applyFont="1" applyFill="1" applyBorder="1" applyAlignment="1">
      <alignment horizontal="right" vertical="center"/>
    </xf>
    <xf numFmtId="2" fontId="73" fillId="33" borderId="1" xfId="0" applyNumberFormat="1" applyFont="1" applyFill="1" applyBorder="1" applyAlignment="1">
      <alignment horizontal="right" vertical="center" wrapText="1"/>
    </xf>
    <xf numFmtId="14" fontId="0" fillId="0" borderId="1" xfId="66" applyFont="1" applyBorder="1" applyAlignment="1">
      <alignment horizontal="right" vertical="center"/>
      <protection/>
    </xf>
    <xf numFmtId="2" fontId="73" fillId="33" borderId="1" xfId="0" applyNumberFormat="1" applyFont="1" applyFill="1" applyBorder="1" applyAlignment="1" quotePrefix="1">
      <alignment horizontal="right" vertical="center" wrapText="1"/>
    </xf>
    <xf numFmtId="3" fontId="76" fillId="31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1" fillId="26" borderId="1" xfId="39" applyAlignment="1">
      <alignment horizontal="right" vertical="center" wrapText="1"/>
      <protection/>
    </xf>
    <xf numFmtId="0" fontId="4" fillId="33" borderId="1" xfId="58" applyBorder="1" applyAlignment="1" quotePrefix="1">
      <alignment horizontal="right" vertical="center" wrapText="1"/>
      <protection/>
    </xf>
    <xf numFmtId="3" fontId="74" fillId="37" borderId="1" xfId="0" applyNumberFormat="1" applyFont="1" applyFill="1" applyBorder="1" applyAlignment="1">
      <alignment horizontal="center" vertical="center" wrapText="1"/>
    </xf>
    <xf numFmtId="0" fontId="78" fillId="31" borderId="1" xfId="0" applyFont="1" applyFill="1" applyBorder="1" applyAlignment="1">
      <alignment horizontal="right" vertical="center" wrapText="1"/>
    </xf>
    <xf numFmtId="0" fontId="79" fillId="31" borderId="1" xfId="0" applyFont="1" applyFill="1" applyBorder="1" applyAlignment="1">
      <alignment horizontal="center" vertical="center" wrapText="1"/>
    </xf>
    <xf numFmtId="3" fontId="79" fillId="31" borderId="1" xfId="0" applyNumberFormat="1" applyFont="1" applyFill="1" applyBorder="1" applyAlignment="1">
      <alignment horizontal="center" vertical="center" wrapText="1"/>
    </xf>
    <xf numFmtId="0" fontId="78" fillId="31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3" fontId="78" fillId="31" borderId="1" xfId="0" applyNumberFormat="1" applyFont="1" applyFill="1" applyBorder="1" applyAlignment="1">
      <alignment horizontal="right" vertical="center"/>
    </xf>
    <xf numFmtId="3" fontId="78" fillId="31" borderId="1" xfId="0" applyNumberFormat="1" applyFont="1" applyFill="1" applyBorder="1" applyAlignment="1">
      <alignment vertical="center" wrapText="1"/>
    </xf>
    <xf numFmtId="1" fontId="79" fillId="31" borderId="1" xfId="0" applyNumberFormat="1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 wrapText="1"/>
    </xf>
    <xf numFmtId="0" fontId="78" fillId="31" borderId="1" xfId="0" applyFont="1" applyFill="1" applyBorder="1" applyAlignment="1">
      <alignment wrapText="1"/>
    </xf>
    <xf numFmtId="0" fontId="0" fillId="0" borderId="0" xfId="0" applyFont="1" applyAlignment="1">
      <alignment/>
    </xf>
    <xf numFmtId="3" fontId="78" fillId="31" borderId="1" xfId="0" applyNumberFormat="1" applyFont="1" applyFill="1" applyBorder="1" applyAlignment="1">
      <alignment wrapText="1"/>
    </xf>
    <xf numFmtId="0" fontId="7" fillId="36" borderId="1" xfId="0" applyFont="1" applyFill="1" applyBorder="1" applyAlignment="1">
      <alignment horizontal="center" vertical="center" wrapText="1"/>
    </xf>
    <xf numFmtId="0" fontId="80" fillId="38" borderId="1" xfId="0" applyFont="1" applyFill="1" applyBorder="1" applyAlignment="1">
      <alignment horizontal="center" vertical="center" wrapText="1"/>
    </xf>
    <xf numFmtId="1" fontId="80" fillId="38" borderId="1" xfId="0" applyNumberFormat="1" applyFont="1" applyFill="1" applyBorder="1" applyAlignment="1">
      <alignment horizontal="center" vertical="center" wrapText="1"/>
    </xf>
    <xf numFmtId="0" fontId="79" fillId="31" borderId="1" xfId="0" applyFont="1" applyFill="1" applyBorder="1" applyAlignment="1">
      <alignment horizontal="right" vertical="center" wrapText="1"/>
    </xf>
    <xf numFmtId="9" fontId="79" fillId="31" borderId="1" xfId="65" applyFont="1" applyFill="1" applyBorder="1" applyAlignment="1">
      <alignment horizontal="center" vertical="center" wrapText="1"/>
    </xf>
    <xf numFmtId="0" fontId="79" fillId="31" borderId="1" xfId="0" applyFont="1" applyFill="1" applyBorder="1" applyAlignment="1">
      <alignment vertical="center" wrapText="1"/>
    </xf>
    <xf numFmtId="0" fontId="16" fillId="31" borderId="1" xfId="55" applyFont="1" applyAlignment="1">
      <alignment horizontal="center" vertical="center" wrapText="1"/>
      <protection/>
    </xf>
    <xf numFmtId="0" fontId="77" fillId="0" borderId="0" xfId="0" applyFont="1" applyAlignment="1">
      <alignment/>
    </xf>
    <xf numFmtId="14" fontId="8" fillId="0" borderId="0" xfId="66" applyFont="1" applyFill="1" applyBorder="1" applyAlignment="1">
      <alignment horizontal="left" vertical="top"/>
      <protection/>
    </xf>
    <xf numFmtId="0" fontId="71" fillId="0" borderId="0" xfId="0" applyFont="1" applyAlignment="1">
      <alignment vertical="center"/>
    </xf>
    <xf numFmtId="14" fontId="14" fillId="0" borderId="0" xfId="66" applyFont="1" applyFill="1" applyBorder="1" applyAlignment="1">
      <alignment horizontal="left" vertical="top"/>
      <protection/>
    </xf>
    <xf numFmtId="1" fontId="81" fillId="36" borderId="1" xfId="0" applyNumberFormat="1" applyFont="1" applyFill="1" applyBorder="1" applyAlignment="1">
      <alignment horizontal="center" vertical="center" wrapText="1"/>
    </xf>
    <xf numFmtId="14" fontId="9" fillId="0" borderId="1" xfId="66" applyFont="1" applyBorder="1" applyAlignment="1">
      <alignment horizontal="right" vertical="center" wrapText="1"/>
      <protection/>
    </xf>
    <xf numFmtId="0" fontId="82" fillId="0" borderId="0" xfId="0" applyFont="1" applyAlignment="1">
      <alignment vertical="center"/>
    </xf>
    <xf numFmtId="14" fontId="9" fillId="0" borderId="12" xfId="66" applyFont="1" applyBorder="1" applyAlignment="1">
      <alignment horizontal="right" vertical="center" wrapText="1"/>
      <protection/>
    </xf>
    <xf numFmtId="14" fontId="9" fillId="0" borderId="0" xfId="66" applyFont="1" applyBorder="1" applyAlignment="1">
      <alignment horizontal="left" vertical="center" wrapText="1"/>
      <protection/>
    </xf>
    <xf numFmtId="14" fontId="9" fillId="0" borderId="1" xfId="66" applyFont="1" applyBorder="1" applyAlignment="1" quotePrefix="1">
      <alignment horizontal="right" vertical="center" wrapText="1"/>
      <protection/>
    </xf>
    <xf numFmtId="0" fontId="82" fillId="0" borderId="0" xfId="0" applyFont="1" applyAlignment="1">
      <alignment/>
    </xf>
    <xf numFmtId="14" fontId="9" fillId="0" borderId="0" xfId="66" applyFont="1" applyBorder="1">
      <alignment horizontal="left" vertical="top" wrapText="1"/>
      <protection/>
    </xf>
    <xf numFmtId="3" fontId="17" fillId="0" borderId="1" xfId="66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77" fillId="0" borderId="1" xfId="66" applyFont="1" applyBorder="1" applyAlignment="1">
      <alignment horizontal="left" vertical="center" wrapText="1"/>
      <protection/>
    </xf>
    <xf numFmtId="0" fontId="5" fillId="0" borderId="1" xfId="0" applyFont="1" applyBorder="1" applyAlignment="1">
      <alignment horizontal="left" wrapText="1"/>
    </xf>
    <xf numFmtId="14" fontId="77" fillId="0" borderId="1" xfId="66" applyFont="1" applyBorder="1" applyAlignment="1">
      <alignment horizontal="left" wrapText="1"/>
      <protection/>
    </xf>
    <xf numFmtId="0" fontId="0" fillId="0" borderId="0" xfId="0" applyFont="1" applyAlignment="1">
      <alignment horizontal="center" vertical="center" wrapText="1"/>
    </xf>
    <xf numFmtId="14" fontId="17" fillId="0" borderId="1" xfId="66" applyFont="1" applyBorder="1" applyAlignment="1">
      <alignment horizontal="center" vertical="center" wrapText="1"/>
      <protection/>
    </xf>
    <xf numFmtId="0" fontId="17" fillId="0" borderId="1" xfId="61" applyFont="1" applyBorder="1" applyAlignment="1">
      <alignment horizontal="center" vertical="center" wrapText="1"/>
      <protection/>
    </xf>
    <xf numFmtId="0" fontId="15" fillId="0" borderId="1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14" fontId="17" fillId="0" borderId="1" xfId="66" applyFont="1" applyBorder="1" applyAlignment="1">
      <alignment horizontal="left" vertical="center" wrapText="1"/>
      <protection/>
    </xf>
    <xf numFmtId="14" fontId="17" fillId="0" borderId="0" xfId="66" applyFont="1" applyBorder="1" applyAlignment="1">
      <alignment horizontal="left" vertical="center" wrapText="1"/>
      <protection/>
    </xf>
    <xf numFmtId="14" fontId="17" fillId="0" borderId="13" xfId="66" applyFont="1" applyBorder="1" applyAlignment="1">
      <alignment horizontal="left" vertical="center" wrapText="1"/>
      <protection/>
    </xf>
    <xf numFmtId="14" fontId="17" fillId="0" borderId="14" xfId="66" applyFont="1" applyBorder="1" applyAlignment="1">
      <alignment horizontal="left" vertical="center" wrapText="1"/>
      <protection/>
    </xf>
    <xf numFmtId="14" fontId="17" fillId="0" borderId="15" xfId="66" applyFont="1" applyBorder="1" applyAlignment="1">
      <alignment horizontal="left" vertical="center" wrapText="1"/>
      <protection/>
    </xf>
    <xf numFmtId="14" fontId="17" fillId="0" borderId="16" xfId="66" applyFont="1" applyBorder="1" applyAlignment="1">
      <alignment horizontal="left" vertical="center" wrapText="1"/>
      <protection/>
    </xf>
    <xf numFmtId="14" fontId="17" fillId="0" borderId="17" xfId="66" applyFont="1" applyBorder="1" applyAlignment="1">
      <alignment horizontal="left" vertical="center" wrapText="1"/>
      <protection/>
    </xf>
    <xf numFmtId="14" fontId="17" fillId="0" borderId="8" xfId="66" applyFont="1" applyBorder="1" applyAlignment="1">
      <alignment horizontal="left" vertical="center" wrapText="1"/>
      <protection/>
    </xf>
    <xf numFmtId="14" fontId="17" fillId="0" borderId="13" xfId="66" applyFont="1" applyBorder="1" applyAlignment="1">
      <alignment horizontal="left" vertical="top" wrapText="1"/>
      <protection/>
    </xf>
    <xf numFmtId="14" fontId="17" fillId="0" borderId="1" xfId="66" applyFont="1" applyBorder="1" applyAlignment="1">
      <alignment horizontal="left" vertical="top" wrapText="1"/>
      <protection/>
    </xf>
    <xf numFmtId="14" fontId="17" fillId="0" borderId="14" xfId="66" applyFont="1" applyBorder="1" applyAlignment="1">
      <alignment horizontal="left" vertical="top" wrapText="1"/>
      <protection/>
    </xf>
    <xf numFmtId="14" fontId="17" fillId="0" borderId="12" xfId="66" applyFont="1" applyBorder="1" applyAlignment="1">
      <alignment horizontal="left" vertical="top" wrapText="1"/>
      <protection/>
    </xf>
    <xf numFmtId="14" fontId="17" fillId="0" borderId="1" xfId="66" applyFont="1" applyBorder="1">
      <alignment horizontal="left" vertical="top" wrapText="1"/>
      <protection/>
    </xf>
    <xf numFmtId="14" fontId="17" fillId="0" borderId="13" xfId="66" applyFont="1" applyBorder="1">
      <alignment horizontal="left" vertical="top" wrapText="1"/>
      <protection/>
    </xf>
    <xf numFmtId="0" fontId="0" fillId="0" borderId="0" xfId="0" applyFont="1" applyAlignment="1">
      <alignment horizontal="left" wrapText="1"/>
    </xf>
    <xf numFmtId="3" fontId="0" fillId="0" borderId="0" xfId="0" applyNumberFormat="1" applyFont="1" applyAlignment="1">
      <alignment horizontal="left" wrapText="1"/>
    </xf>
    <xf numFmtId="0" fontId="15" fillId="0" borderId="1" xfId="61" applyFont="1" applyBorder="1" applyAlignment="1">
      <alignment vertical="center" wrapText="1"/>
      <protection/>
    </xf>
    <xf numFmtId="0" fontId="17" fillId="0" borderId="1" xfId="61" applyFont="1" applyBorder="1" applyAlignment="1">
      <alignment vertical="center" wrapText="1"/>
      <protection/>
    </xf>
    <xf numFmtId="0" fontId="0" fillId="0" borderId="1" xfId="0" applyFont="1" applyBorder="1" applyAlignment="1">
      <alignment vertical="center" wrapText="1"/>
    </xf>
    <xf numFmtId="0" fontId="17" fillId="0" borderId="1" xfId="61" applyFont="1" applyBorder="1" applyAlignment="1">
      <alignment vertical="center" wrapText="1"/>
      <protection/>
    </xf>
    <xf numFmtId="1" fontId="18" fillId="0" borderId="1" xfId="61" applyNumberFormat="1" applyFont="1" applyBorder="1" applyAlignment="1">
      <alignment vertical="center" wrapText="1"/>
      <protection/>
    </xf>
    <xf numFmtId="0" fontId="17" fillId="0" borderId="1" xfId="61" applyFont="1" applyFill="1" applyBorder="1" applyAlignment="1">
      <alignment vertical="center" wrapText="1"/>
      <protection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7" fillId="0" borderId="1" xfId="66" applyNumberFormat="1" applyFont="1" applyFill="1" applyBorder="1" applyAlignment="1">
      <alignment horizontal="center" vertical="center" wrapText="1"/>
      <protection/>
    </xf>
    <xf numFmtId="3" fontId="83" fillId="0" borderId="1" xfId="66" applyNumberFormat="1" applyFont="1" applyBorder="1" applyAlignment="1">
      <alignment horizontal="center" vertical="center" wrapText="1"/>
      <protection/>
    </xf>
    <xf numFmtId="3" fontId="83" fillId="0" borderId="1" xfId="66" applyNumberFormat="1" applyFont="1" applyFill="1" applyBorder="1" applyAlignment="1">
      <alignment horizontal="center" vertical="center" wrapText="1"/>
      <protection/>
    </xf>
    <xf numFmtId="0" fontId="84" fillId="0" borderId="1" xfId="0" applyFont="1" applyBorder="1" applyAlignment="1">
      <alignment vertical="center" wrapText="1"/>
    </xf>
    <xf numFmtId="3" fontId="74" fillId="0" borderId="1" xfId="0" applyNumberFormat="1" applyFont="1" applyFill="1" applyBorder="1" applyAlignment="1">
      <alignment horizontal="center" vertical="center" wrapText="1"/>
    </xf>
    <xf numFmtId="3" fontId="83" fillId="0" borderId="1" xfId="0" applyNumberFormat="1" applyFont="1" applyFill="1" applyBorder="1" applyAlignment="1">
      <alignment horizontal="center" vertical="center" wrapText="1"/>
    </xf>
    <xf numFmtId="3" fontId="83" fillId="0" borderId="1" xfId="0" applyNumberFormat="1" applyFont="1" applyBorder="1" applyAlignment="1">
      <alignment horizontal="center" vertical="center" wrapText="1"/>
    </xf>
    <xf numFmtId="3" fontId="85" fillId="0" borderId="1" xfId="0" applyNumberFormat="1" applyFont="1" applyFill="1" applyBorder="1" applyAlignment="1">
      <alignment horizontal="center" vertical="center" wrapText="1"/>
    </xf>
    <xf numFmtId="0" fontId="44" fillId="38" borderId="1" xfId="0" applyFont="1" applyFill="1" applyBorder="1" applyAlignment="1">
      <alignment horizontal="center" vertical="center"/>
    </xf>
    <xf numFmtId="0" fontId="80" fillId="38" borderId="1" xfId="0" applyFont="1" applyFill="1" applyBorder="1" applyAlignment="1">
      <alignment horizontal="center" vertical="center"/>
    </xf>
    <xf numFmtId="0" fontId="80" fillId="0" borderId="1" xfId="0" applyFont="1" applyFill="1" applyBorder="1" applyAlignment="1">
      <alignment horizontal="left" vertical="center" wrapText="1"/>
    </xf>
    <xf numFmtId="0" fontId="80" fillId="0" borderId="1" xfId="0" applyFont="1" applyFill="1" applyBorder="1" applyAlignment="1">
      <alignment horizontal="center" vertical="center" wrapText="1"/>
    </xf>
    <xf numFmtId="3" fontId="80" fillId="0" borderId="1" xfId="0" applyNumberFormat="1" applyFont="1" applyFill="1" applyBorder="1" applyAlignment="1">
      <alignment horizontal="right" vertical="center"/>
    </xf>
    <xf numFmtId="0" fontId="80" fillId="0" borderId="18" xfId="0" applyFont="1" applyFill="1" applyBorder="1" applyAlignment="1">
      <alignment horizontal="left" vertical="center" wrapText="1"/>
    </xf>
    <xf numFmtId="0" fontId="80" fillId="0" borderId="19" xfId="0" applyFont="1" applyFill="1" applyBorder="1" applyAlignment="1">
      <alignment horizontal="left" vertical="center" wrapText="1"/>
    </xf>
    <xf numFmtId="3" fontId="80" fillId="0" borderId="20" xfId="0" applyNumberFormat="1" applyFont="1" applyFill="1" applyBorder="1" applyAlignment="1">
      <alignment horizontal="right" vertical="center"/>
    </xf>
    <xf numFmtId="3" fontId="80" fillId="0" borderId="21" xfId="0" applyNumberFormat="1" applyFont="1" applyFill="1" applyBorder="1" applyAlignment="1">
      <alignment horizontal="right" vertical="center"/>
    </xf>
    <xf numFmtId="0" fontId="71" fillId="0" borderId="1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 wrapText="1"/>
    </xf>
    <xf numFmtId="3" fontId="71" fillId="0" borderId="1" xfId="0" applyNumberFormat="1" applyFont="1" applyFill="1" applyBorder="1" applyAlignment="1">
      <alignment horizontal="center" vertical="center"/>
    </xf>
    <xf numFmtId="182" fontId="71" fillId="0" borderId="1" xfId="65" applyNumberFormat="1" applyFont="1" applyFill="1" applyBorder="1" applyAlignment="1">
      <alignment horizontal="center" vertical="center"/>
    </xf>
    <xf numFmtId="9" fontId="71" fillId="0" borderId="1" xfId="65" applyNumberFormat="1" applyFont="1" applyFill="1" applyBorder="1" applyAlignment="1">
      <alignment horizontal="center" vertical="center"/>
    </xf>
    <xf numFmtId="9" fontId="71" fillId="0" borderId="1" xfId="0" applyNumberFormat="1" applyFont="1" applyFill="1" applyBorder="1" applyAlignment="1">
      <alignment horizontal="center" vertical="center"/>
    </xf>
    <xf numFmtId="10" fontId="71" fillId="0" borderId="1" xfId="65" applyNumberFormat="1" applyFont="1" applyFill="1" applyBorder="1" applyAlignment="1">
      <alignment horizontal="center" vertical="center"/>
    </xf>
    <xf numFmtId="0" fontId="71" fillId="0" borderId="12" xfId="45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6" fillId="0" borderId="0" xfId="0" applyFont="1" applyAlignment="1">
      <alignment/>
    </xf>
    <xf numFmtId="0" fontId="71" fillId="0" borderId="1" xfId="0" applyFont="1" applyFill="1" applyBorder="1" applyAlignment="1">
      <alignment horizontal="left" vertical="center" wrapText="1" indent="1"/>
    </xf>
    <xf numFmtId="0" fontId="71" fillId="0" borderId="12" xfId="0" applyFont="1" applyFill="1" applyBorder="1" applyAlignment="1">
      <alignment horizontal="left" vertical="center" wrapText="1" indent="1"/>
    </xf>
    <xf numFmtId="10" fontId="71" fillId="0" borderId="1" xfId="0" applyNumberFormat="1" applyFont="1" applyFill="1" applyBorder="1" applyAlignment="1">
      <alignment horizontal="center" vertical="center" wrapText="1"/>
    </xf>
    <xf numFmtId="0" fontId="73" fillId="36" borderId="1" xfId="0" applyFont="1" applyFill="1" applyBorder="1" applyAlignment="1">
      <alignment horizontal="right"/>
    </xf>
    <xf numFmtId="0" fontId="4" fillId="33" borderId="1" xfId="58" applyBorder="1" applyAlignment="1" quotePrefix="1">
      <alignment horizontal="right" vertical="top" wrapText="1"/>
      <protection/>
    </xf>
    <xf numFmtId="3" fontId="78" fillId="31" borderId="1" xfId="0" applyNumberFormat="1" applyFont="1" applyFill="1" applyBorder="1" applyAlignment="1">
      <alignment horizontal="right"/>
    </xf>
    <xf numFmtId="14" fontId="9" fillId="0" borderId="1" xfId="66" applyFont="1" applyBorder="1" applyAlignment="1">
      <alignment horizontal="right" vertical="top" wrapText="1"/>
      <protection/>
    </xf>
    <xf numFmtId="14" fontId="9" fillId="0" borderId="12" xfId="66" applyFont="1" applyBorder="1" applyAlignment="1">
      <alignment horizontal="right" vertical="top" wrapText="1"/>
      <protection/>
    </xf>
    <xf numFmtId="0" fontId="0" fillId="0" borderId="1" xfId="0" applyBorder="1" applyAlignment="1">
      <alignment horizontal="right"/>
    </xf>
    <xf numFmtId="2" fontId="73" fillId="33" borderId="1" xfId="0" applyNumberFormat="1" applyFont="1" applyFill="1" applyBorder="1" applyAlignment="1" quotePrefix="1">
      <alignment horizontal="right" vertical="top" wrapText="1"/>
    </xf>
    <xf numFmtId="0" fontId="78" fillId="31" borderId="1" xfId="0" applyFont="1" applyFill="1" applyBorder="1" applyAlignment="1">
      <alignment horizontal="right" vertical="top" wrapText="1"/>
    </xf>
    <xf numFmtId="14" fontId="9" fillId="0" borderId="1" xfId="66" applyFont="1" applyBorder="1" applyAlignment="1" quotePrefix="1">
      <alignment horizontal="right" vertical="top" wrapText="1"/>
      <protection/>
    </xf>
    <xf numFmtId="14" fontId="0" fillId="0" borderId="1" xfId="66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7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6" fillId="31" borderId="8" xfId="0" applyFont="1" applyFill="1" applyBorder="1" applyAlignment="1">
      <alignment horizontal="left" vertical="center" wrapText="1" indent="1"/>
    </xf>
    <xf numFmtId="0" fontId="16" fillId="31" borderId="22" xfId="0" applyFont="1" applyFill="1" applyBorder="1" applyAlignment="1">
      <alignment horizontal="left" vertical="center" wrapText="1" indent="1"/>
    </xf>
    <xf numFmtId="0" fontId="4" fillId="33" borderId="8" xfId="58" applyFont="1" applyBorder="1" applyAlignment="1">
      <alignment horizontal="left" vertical="top" wrapText="1"/>
      <protection/>
    </xf>
    <xf numFmtId="0" fontId="4" fillId="33" borderId="22" xfId="58" applyFont="1" applyBorder="1" applyAlignment="1">
      <alignment horizontal="left" vertical="top" wrapText="1"/>
      <protection/>
    </xf>
    <xf numFmtId="0" fontId="4" fillId="33" borderId="8" xfId="58" applyFont="1" applyBorder="1" applyAlignment="1">
      <alignment horizontal="left" vertical="center" wrapText="1"/>
      <protection/>
    </xf>
    <xf numFmtId="0" fontId="4" fillId="33" borderId="22" xfId="58" applyFont="1" applyBorder="1" applyAlignment="1">
      <alignment horizontal="left" vertical="center" wrapText="1"/>
      <protection/>
    </xf>
    <xf numFmtId="0" fontId="16" fillId="31" borderId="23" xfId="0" applyFont="1" applyFill="1" applyBorder="1" applyAlignment="1">
      <alignment horizontal="left" vertical="center" wrapText="1" indent="1"/>
    </xf>
    <xf numFmtId="0" fontId="16" fillId="31" borderId="24" xfId="0" applyFont="1" applyFill="1" applyBorder="1" applyAlignment="1">
      <alignment horizontal="left" vertical="center" wrapText="1" indent="1"/>
    </xf>
    <xf numFmtId="0" fontId="51" fillId="26" borderId="8" xfId="39" applyBorder="1" applyAlignment="1">
      <alignment horizontal="left" vertical="center" wrapText="1"/>
      <protection/>
    </xf>
    <xf numFmtId="0" fontId="51" fillId="26" borderId="25" xfId="39" applyBorder="1" applyAlignment="1">
      <alignment horizontal="left" vertical="center" wrapText="1"/>
      <protection/>
    </xf>
    <xf numFmtId="0" fontId="51" fillId="26" borderId="22" xfId="39" applyBorder="1" applyAlignment="1">
      <alignment horizontal="left" vertical="center" wrapText="1"/>
      <protection/>
    </xf>
    <xf numFmtId="0" fontId="51" fillId="26" borderId="8" xfId="0" applyFont="1" applyFill="1" applyBorder="1" applyAlignment="1">
      <alignment horizontal="left" vertical="center" wrapText="1"/>
    </xf>
    <xf numFmtId="0" fontId="51" fillId="26" borderId="25" xfId="0" applyFont="1" applyFill="1" applyBorder="1" applyAlignment="1">
      <alignment horizontal="left" vertical="center" wrapText="1"/>
    </xf>
    <xf numFmtId="0" fontId="51" fillId="26" borderId="22" xfId="0" applyFont="1" applyFill="1" applyBorder="1" applyAlignment="1">
      <alignment horizontal="left" vertical="center" wrapText="1"/>
    </xf>
    <xf numFmtId="0" fontId="4" fillId="33" borderId="8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aeesmärk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dikaator" xfId="55"/>
    <cellStyle name="Input" xfId="56"/>
    <cellStyle name="Linked Cell" xfId="57"/>
    <cellStyle name="meede" xfId="58"/>
    <cellStyle name="Neutral" xfId="59"/>
    <cellStyle name="Normaallaad 3" xfId="60"/>
    <cellStyle name="Normal 2" xfId="61"/>
    <cellStyle name="Normal 3" xfId="62"/>
    <cellStyle name="Note" xfId="63"/>
    <cellStyle name="Output" xfId="64"/>
    <cellStyle name="Percent" xfId="65"/>
    <cellStyle name="tegevus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76.00390625" style="2" customWidth="1"/>
    <col min="2" max="2" width="12.28125" style="2" bestFit="1" customWidth="1"/>
    <col min="3" max="7" width="9.8515625" style="2" customWidth="1"/>
    <col min="8" max="16384" width="9.140625" style="2" customWidth="1"/>
  </cols>
  <sheetData>
    <row r="1" spans="1:7" ht="12.75">
      <c r="A1" s="107" t="s">
        <v>255</v>
      </c>
      <c r="B1" s="107" t="s">
        <v>9</v>
      </c>
      <c r="C1" s="108">
        <v>2015</v>
      </c>
      <c r="D1" s="108">
        <v>2016</v>
      </c>
      <c r="E1" s="108">
        <v>2017</v>
      </c>
      <c r="F1" s="108">
        <v>2018</v>
      </c>
      <c r="G1" s="108" t="s">
        <v>0</v>
      </c>
    </row>
    <row r="2" spans="1:7" ht="25.5">
      <c r="A2" s="109" t="s">
        <v>252</v>
      </c>
      <c r="B2" s="110" t="s">
        <v>1</v>
      </c>
      <c r="C2" s="111">
        <f>Tegevused!F2</f>
        <v>34000</v>
      </c>
      <c r="D2" s="111">
        <f>Tegevused!G2</f>
        <v>37400</v>
      </c>
      <c r="E2" s="111">
        <f>Tegevused!H2</f>
        <v>41140</v>
      </c>
      <c r="F2" s="111">
        <f>Tegevused!I2</f>
        <v>45254</v>
      </c>
      <c r="G2" s="111">
        <f>SUM(C2:F2)</f>
        <v>157794</v>
      </c>
    </row>
    <row r="3" spans="1:7" ht="38.25" outlineLevel="1">
      <c r="A3" s="127" t="s">
        <v>256</v>
      </c>
      <c r="B3" s="116" t="s">
        <v>263</v>
      </c>
      <c r="C3" s="117" t="s">
        <v>40</v>
      </c>
      <c r="D3" s="117" t="s">
        <v>40</v>
      </c>
      <c r="E3" s="117" t="s">
        <v>40</v>
      </c>
      <c r="F3" s="117" t="s">
        <v>40</v>
      </c>
      <c r="G3" s="119" t="s">
        <v>1</v>
      </c>
    </row>
    <row r="4" spans="1:7" ht="25.5" outlineLevel="1">
      <c r="A4" s="127" t="s">
        <v>257</v>
      </c>
      <c r="B4" s="116" t="s">
        <v>264</v>
      </c>
      <c r="C4" s="117" t="s">
        <v>40</v>
      </c>
      <c r="D4" s="117" t="s">
        <v>40</v>
      </c>
      <c r="E4" s="117" t="s">
        <v>40</v>
      </c>
      <c r="F4" s="116" t="s">
        <v>282</v>
      </c>
      <c r="G4" s="119" t="s">
        <v>1</v>
      </c>
    </row>
    <row r="5" spans="1:7" ht="12.75" outlineLevel="1">
      <c r="A5" s="127" t="s">
        <v>258</v>
      </c>
      <c r="B5" s="116" t="s">
        <v>265</v>
      </c>
      <c r="C5" s="123" t="s">
        <v>40</v>
      </c>
      <c r="D5" s="121">
        <v>0.69</v>
      </c>
      <c r="E5" s="123" t="s">
        <v>40</v>
      </c>
      <c r="F5" s="129" t="s">
        <v>281</v>
      </c>
      <c r="G5" s="119" t="s">
        <v>1</v>
      </c>
    </row>
    <row r="6" spans="1:7" ht="38.25">
      <c r="A6" s="109" t="s">
        <v>253</v>
      </c>
      <c r="B6" s="110" t="s">
        <v>1</v>
      </c>
      <c r="C6" s="111">
        <f>Tegevused!F31</f>
        <v>195000</v>
      </c>
      <c r="D6" s="111">
        <f>Tegevused!G31</f>
        <v>198500</v>
      </c>
      <c r="E6" s="111">
        <f>Tegevused!H31</f>
        <v>202350</v>
      </c>
      <c r="F6" s="111">
        <f>Tegevused!I31</f>
        <v>206585</v>
      </c>
      <c r="G6" s="111">
        <f>SUM(C6:F6)</f>
        <v>802435</v>
      </c>
    </row>
    <row r="7" spans="1:7" ht="25.5" outlineLevel="1">
      <c r="A7" s="127" t="s">
        <v>259</v>
      </c>
      <c r="B7" s="116" t="s">
        <v>266</v>
      </c>
      <c r="C7" s="117" t="s">
        <v>40</v>
      </c>
      <c r="D7" s="117" t="s">
        <v>40</v>
      </c>
      <c r="E7" s="117" t="s">
        <v>40</v>
      </c>
      <c r="F7" s="117" t="s">
        <v>40</v>
      </c>
      <c r="G7" s="119" t="s">
        <v>1</v>
      </c>
    </row>
    <row r="8" spans="1:7" ht="25.5" outlineLevel="1">
      <c r="A8" s="128" t="s">
        <v>260</v>
      </c>
      <c r="B8" s="118" t="s">
        <v>267</v>
      </c>
      <c r="C8" s="117" t="s">
        <v>40</v>
      </c>
      <c r="D8" s="117" t="s">
        <v>40</v>
      </c>
      <c r="E8" s="117" t="s">
        <v>40</v>
      </c>
      <c r="F8" s="117" t="s">
        <v>40</v>
      </c>
      <c r="G8" s="119" t="s">
        <v>1</v>
      </c>
    </row>
    <row r="9" spans="1:7" ht="25.5" outlineLevel="1">
      <c r="A9" s="128" t="s">
        <v>269</v>
      </c>
      <c r="B9" s="118" t="s">
        <v>268</v>
      </c>
      <c r="C9" s="124" t="s">
        <v>278</v>
      </c>
      <c r="D9" s="124" t="s">
        <v>278</v>
      </c>
      <c r="E9" s="124" t="s">
        <v>278</v>
      </c>
      <c r="F9" s="124" t="s">
        <v>278</v>
      </c>
      <c r="G9" s="119" t="s">
        <v>1</v>
      </c>
    </row>
    <row r="10" spans="1:7" ht="25.5">
      <c r="A10" s="109" t="s">
        <v>254</v>
      </c>
      <c r="B10" s="110" t="s">
        <v>1</v>
      </c>
      <c r="C10" s="111">
        <f>Tegevused!F60</f>
        <v>1409000</v>
      </c>
      <c r="D10" s="111">
        <f>Tegevused!G60</f>
        <v>1591500</v>
      </c>
      <c r="E10" s="111">
        <f>Tegevused!H60</f>
        <v>1711050.0000000002</v>
      </c>
      <c r="F10" s="111">
        <f>Tegevused!I60</f>
        <v>1820555.0000000005</v>
      </c>
      <c r="G10" s="111">
        <f>SUM(C10:F10)</f>
        <v>6532105</v>
      </c>
    </row>
    <row r="11" spans="1:7" ht="12.75" outlineLevel="1">
      <c r="A11" s="127" t="s">
        <v>270</v>
      </c>
      <c r="B11" s="116" t="s">
        <v>271</v>
      </c>
      <c r="C11" s="117" t="s">
        <v>40</v>
      </c>
      <c r="D11" s="117" t="s">
        <v>40</v>
      </c>
      <c r="E11" s="117" t="s">
        <v>40</v>
      </c>
      <c r="F11" s="116" t="s">
        <v>283</v>
      </c>
      <c r="G11" s="119" t="s">
        <v>1</v>
      </c>
    </row>
    <row r="12" spans="1:7" ht="25.5" outlineLevel="1">
      <c r="A12" s="127" t="s">
        <v>261</v>
      </c>
      <c r="B12" s="116" t="s">
        <v>272</v>
      </c>
      <c r="C12" s="116" t="s">
        <v>276</v>
      </c>
      <c r="D12" s="116" t="s">
        <v>274</v>
      </c>
      <c r="E12" s="116" t="s">
        <v>277</v>
      </c>
      <c r="F12" s="116" t="s">
        <v>275</v>
      </c>
      <c r="G12" s="119" t="s">
        <v>1</v>
      </c>
    </row>
    <row r="13" spans="1:7" ht="13.5" outlineLevel="1" thickBot="1">
      <c r="A13" s="127" t="s">
        <v>262</v>
      </c>
      <c r="B13" s="116" t="s">
        <v>273</v>
      </c>
      <c r="C13" s="120">
        <v>0.305</v>
      </c>
      <c r="D13" s="121">
        <v>0.31</v>
      </c>
      <c r="E13" s="120">
        <v>0.315</v>
      </c>
      <c r="F13" s="122">
        <v>0.32</v>
      </c>
      <c r="G13" s="119" t="s">
        <v>1</v>
      </c>
    </row>
    <row r="14" spans="1:7" ht="13.5" thickBot="1">
      <c r="A14" s="112" t="s">
        <v>2</v>
      </c>
      <c r="B14" s="113"/>
      <c r="C14" s="114">
        <f>SUM(C2+C6+C10)</f>
        <v>1638000</v>
      </c>
      <c r="D14" s="114">
        <f>SUM(D2+D6+D10)</f>
        <v>1827400</v>
      </c>
      <c r="E14" s="114">
        <f>SUM(E2+E6+E10)</f>
        <v>1954540.0000000002</v>
      </c>
      <c r="F14" s="114">
        <f>SUM(F2+F6+F10)</f>
        <v>2072394.0000000005</v>
      </c>
      <c r="G14" s="115">
        <f>SUM(C14:F14)</f>
        <v>7492334</v>
      </c>
    </row>
    <row r="16" ht="12.75">
      <c r="A16" s="126" t="s">
        <v>157</v>
      </c>
    </row>
    <row r="17" spans="1:2" ht="12.75">
      <c r="A17" s="125" t="s">
        <v>279</v>
      </c>
      <c r="B17" s="8"/>
    </row>
    <row r="18" spans="1:2" ht="12.75">
      <c r="A18" s="125" t="s">
        <v>280</v>
      </c>
      <c r="B18" s="3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2"/>
  <cols>
    <col min="1" max="1" width="10.140625" style="140" bestFit="1" customWidth="1"/>
    <col min="2" max="2" width="40.140625" style="43" customWidth="1"/>
    <col min="3" max="3" width="27.7109375" style="89" customWidth="1"/>
    <col min="4" max="4" width="12.57421875" style="70" bestFit="1" customWidth="1"/>
    <col min="5" max="5" width="9.7109375" style="70" customWidth="1"/>
    <col min="6" max="10" width="9.7109375" style="65" customWidth="1"/>
    <col min="11" max="11" width="26.57421875" style="98" customWidth="1"/>
  </cols>
  <sheetData>
    <row r="1" spans="1:11" ht="25.5">
      <c r="A1" s="130" t="s">
        <v>5</v>
      </c>
      <c r="B1" s="5" t="s">
        <v>8</v>
      </c>
      <c r="C1" s="6" t="s">
        <v>3</v>
      </c>
      <c r="D1" s="45" t="s">
        <v>6</v>
      </c>
      <c r="E1" s="46" t="s">
        <v>9</v>
      </c>
      <c r="F1" s="47">
        <v>2015</v>
      </c>
      <c r="G1" s="47">
        <v>2016</v>
      </c>
      <c r="H1" s="47">
        <v>2017</v>
      </c>
      <c r="I1" s="47">
        <v>2018</v>
      </c>
      <c r="J1" s="56" t="s">
        <v>4</v>
      </c>
      <c r="K1" s="7" t="s">
        <v>7</v>
      </c>
    </row>
    <row r="2" spans="1:11" s="13" customFormat="1" ht="30" customHeight="1">
      <c r="A2" s="24" t="s">
        <v>10</v>
      </c>
      <c r="B2" s="154" t="s">
        <v>121</v>
      </c>
      <c r="C2" s="155"/>
      <c r="D2" s="156"/>
      <c r="E2" s="11" t="s">
        <v>1</v>
      </c>
      <c r="F2" s="11">
        <f>SUM(F3,F10,F23)</f>
        <v>34000</v>
      </c>
      <c r="G2" s="11">
        <f>SUM(G3,G10,G23)</f>
        <v>37400</v>
      </c>
      <c r="H2" s="11">
        <f>SUM(H3,H10,H23)</f>
        <v>41140</v>
      </c>
      <c r="I2" s="11">
        <f>SUM(I3,I10,I23)</f>
        <v>45254</v>
      </c>
      <c r="J2" s="11">
        <f>SUM(F2:I2)</f>
        <v>157794</v>
      </c>
      <c r="K2" s="12"/>
    </row>
    <row r="3" spans="1:11" s="13" customFormat="1" ht="48" customHeight="1" outlineLevel="1">
      <c r="A3" s="25" t="s">
        <v>11</v>
      </c>
      <c r="B3" s="147" t="s">
        <v>125</v>
      </c>
      <c r="C3" s="148"/>
      <c r="D3" s="41" t="s">
        <v>1</v>
      </c>
      <c r="E3" s="20" t="s">
        <v>1</v>
      </c>
      <c r="F3" s="20">
        <f>SUM(F5:F8)</f>
        <v>0</v>
      </c>
      <c r="G3" s="20">
        <f>SUM(G5:G8)</f>
        <v>0</v>
      </c>
      <c r="H3" s="20">
        <f>SUM(H5:H8)</f>
        <v>0</v>
      </c>
      <c r="I3" s="20">
        <f>SUM(I5:I8)</f>
        <v>0</v>
      </c>
      <c r="J3" s="20">
        <f>SUM(J5:J8)</f>
        <v>0</v>
      </c>
      <c r="K3" s="14"/>
    </row>
    <row r="4" spans="1:11" s="37" customFormat="1" ht="38.25" outlineLevel="1">
      <c r="A4" s="33"/>
      <c r="B4" s="143" t="s">
        <v>135</v>
      </c>
      <c r="C4" s="144"/>
      <c r="D4" s="34" t="s">
        <v>108</v>
      </c>
      <c r="E4" s="35" t="s">
        <v>145</v>
      </c>
      <c r="F4" s="35" t="s">
        <v>40</v>
      </c>
      <c r="G4" s="35" t="s">
        <v>40</v>
      </c>
      <c r="H4" s="35" t="s">
        <v>40</v>
      </c>
      <c r="I4" s="35" t="s">
        <v>40</v>
      </c>
      <c r="J4" s="35" t="s">
        <v>1</v>
      </c>
      <c r="K4" s="36"/>
    </row>
    <row r="5" spans="1:11" s="58" customFormat="1" ht="36" outlineLevel="2">
      <c r="A5" s="57" t="s">
        <v>13</v>
      </c>
      <c r="B5" s="75" t="s">
        <v>14</v>
      </c>
      <c r="C5" s="75" t="s">
        <v>194</v>
      </c>
      <c r="D5" s="16" t="s">
        <v>246</v>
      </c>
      <c r="E5" s="17" t="s">
        <v>1</v>
      </c>
      <c r="F5" s="17">
        <v>0</v>
      </c>
      <c r="G5" s="17">
        <v>0</v>
      </c>
      <c r="H5" s="17">
        <v>0</v>
      </c>
      <c r="I5" s="17">
        <v>0</v>
      </c>
      <c r="J5" s="17">
        <f>SUM(F5:I5)</f>
        <v>0</v>
      </c>
      <c r="K5" s="91" t="s">
        <v>113</v>
      </c>
    </row>
    <row r="6" spans="1:11" s="58" customFormat="1" ht="48" outlineLevel="2">
      <c r="A6" s="57" t="s">
        <v>15</v>
      </c>
      <c r="B6" s="75" t="s">
        <v>16</v>
      </c>
      <c r="C6" s="75" t="s">
        <v>143</v>
      </c>
      <c r="D6" s="16" t="s">
        <v>246</v>
      </c>
      <c r="E6" s="17" t="s">
        <v>1</v>
      </c>
      <c r="F6" s="17">
        <v>0</v>
      </c>
      <c r="G6" s="17">
        <v>0</v>
      </c>
      <c r="H6" s="17">
        <v>0</v>
      </c>
      <c r="I6" s="17">
        <v>0</v>
      </c>
      <c r="J6" s="17">
        <f>SUM(F6:I6)</f>
        <v>0</v>
      </c>
      <c r="K6" s="91" t="s">
        <v>114</v>
      </c>
    </row>
    <row r="7" spans="1:11" s="58" customFormat="1" ht="48" outlineLevel="2">
      <c r="A7" s="59" t="s">
        <v>17</v>
      </c>
      <c r="B7" s="75" t="s">
        <v>18</v>
      </c>
      <c r="C7" s="75" t="s">
        <v>195</v>
      </c>
      <c r="D7" s="16" t="s">
        <v>105</v>
      </c>
      <c r="E7" s="17" t="s">
        <v>1</v>
      </c>
      <c r="F7" s="17">
        <v>0</v>
      </c>
      <c r="G7" s="17">
        <v>0</v>
      </c>
      <c r="H7" s="17">
        <v>0</v>
      </c>
      <c r="I7" s="17">
        <v>0</v>
      </c>
      <c r="J7" s="17">
        <f>SUM(F7:I7)</f>
        <v>0</v>
      </c>
      <c r="K7" s="92" t="s">
        <v>115</v>
      </c>
    </row>
    <row r="8" spans="1:11" s="58" customFormat="1" ht="60" outlineLevel="2">
      <c r="A8" s="57" t="s">
        <v>19</v>
      </c>
      <c r="B8" s="76" t="s">
        <v>202</v>
      </c>
      <c r="C8" s="75" t="s">
        <v>142</v>
      </c>
      <c r="D8" s="16" t="s">
        <v>196</v>
      </c>
      <c r="E8" s="17" t="s">
        <v>1</v>
      </c>
      <c r="F8" s="17">
        <v>0</v>
      </c>
      <c r="G8" s="17">
        <v>0</v>
      </c>
      <c r="H8" s="17">
        <v>0</v>
      </c>
      <c r="I8" s="17">
        <v>0</v>
      </c>
      <c r="J8" s="17">
        <f>SUM(F8:I8)</f>
        <v>0</v>
      </c>
      <c r="K8" s="92" t="s">
        <v>116</v>
      </c>
    </row>
    <row r="9" spans="1:11" s="13" customFormat="1" ht="15" outlineLevel="2">
      <c r="A9" s="26"/>
      <c r="B9" s="18"/>
      <c r="C9" s="19"/>
      <c r="D9" s="16"/>
      <c r="E9" s="16"/>
      <c r="F9" s="17"/>
      <c r="G9" s="17"/>
      <c r="H9" s="17"/>
      <c r="I9" s="17"/>
      <c r="J9" s="17"/>
      <c r="K9" s="93"/>
    </row>
    <row r="10" spans="1:11" s="13" customFormat="1" ht="36" customHeight="1" outlineLevel="1">
      <c r="A10" s="27" t="s">
        <v>12</v>
      </c>
      <c r="B10" s="157" t="s">
        <v>126</v>
      </c>
      <c r="C10" s="158"/>
      <c r="D10" s="41" t="s">
        <v>1</v>
      </c>
      <c r="E10" s="20" t="s">
        <v>1</v>
      </c>
      <c r="F10" s="20">
        <f>SUM(F14:F21)-(F17+F19)</f>
        <v>34000</v>
      </c>
      <c r="G10" s="20">
        <f>SUM(G14:G21)-(G17+G19)</f>
        <v>37400</v>
      </c>
      <c r="H10" s="20">
        <f>SUM(H14:H21)-(H17+H19)</f>
        <v>41140</v>
      </c>
      <c r="I10" s="20">
        <f>SUM(I14:I21)-(I17+I19)</f>
        <v>45254</v>
      </c>
      <c r="J10" s="20">
        <f>SUM(F10:I10)</f>
        <v>157794</v>
      </c>
      <c r="K10" s="20"/>
    </row>
    <row r="11" spans="1:11" s="37" customFormat="1" ht="38.25" outlineLevel="1">
      <c r="A11" s="38"/>
      <c r="B11" s="143" t="s">
        <v>136</v>
      </c>
      <c r="C11" s="144"/>
      <c r="D11" s="34" t="s">
        <v>108</v>
      </c>
      <c r="E11" s="51" t="s">
        <v>145</v>
      </c>
      <c r="F11" s="35" t="s">
        <v>150</v>
      </c>
      <c r="G11" s="35" t="s">
        <v>150</v>
      </c>
      <c r="H11" s="35" t="s">
        <v>150</v>
      </c>
      <c r="I11" s="35" t="s">
        <v>150</v>
      </c>
      <c r="J11" s="35" t="s">
        <v>1</v>
      </c>
      <c r="K11" s="39"/>
    </row>
    <row r="12" spans="1:11" s="37" customFormat="1" ht="40.5" outlineLevel="1">
      <c r="A12" s="38"/>
      <c r="B12" s="143" t="s">
        <v>140</v>
      </c>
      <c r="C12" s="144"/>
      <c r="D12" s="34" t="s">
        <v>108</v>
      </c>
      <c r="E12" s="35" t="s">
        <v>172</v>
      </c>
      <c r="F12" s="35" t="s">
        <v>150</v>
      </c>
      <c r="G12" s="35" t="s">
        <v>150</v>
      </c>
      <c r="H12" s="35" t="s">
        <v>150</v>
      </c>
      <c r="I12" s="35" t="s">
        <v>150</v>
      </c>
      <c r="J12" s="35" t="s">
        <v>1</v>
      </c>
      <c r="K12" s="39"/>
    </row>
    <row r="13" spans="1:11" s="37" customFormat="1" ht="38.25" outlineLevel="1">
      <c r="A13" s="38"/>
      <c r="B13" s="143" t="s">
        <v>141</v>
      </c>
      <c r="C13" s="144"/>
      <c r="D13" s="34" t="s">
        <v>108</v>
      </c>
      <c r="E13" s="35" t="s">
        <v>145</v>
      </c>
      <c r="F13" s="35" t="s">
        <v>40</v>
      </c>
      <c r="G13" s="35" t="s">
        <v>40</v>
      </c>
      <c r="H13" s="35" t="s">
        <v>40</v>
      </c>
      <c r="I13" s="35" t="s">
        <v>40</v>
      </c>
      <c r="J13" s="35" t="s">
        <v>1</v>
      </c>
      <c r="K13" s="39"/>
    </row>
    <row r="14" spans="1:11" s="58" customFormat="1" ht="48" outlineLevel="2">
      <c r="A14" s="61" t="s">
        <v>25</v>
      </c>
      <c r="B14" s="75" t="s">
        <v>20</v>
      </c>
      <c r="C14" s="75" t="s">
        <v>236</v>
      </c>
      <c r="D14" s="72" t="s">
        <v>105</v>
      </c>
      <c r="E14" s="17" t="s">
        <v>1</v>
      </c>
      <c r="F14" s="103">
        <v>0</v>
      </c>
      <c r="G14" s="103">
        <v>0</v>
      </c>
      <c r="H14" s="103">
        <v>0</v>
      </c>
      <c r="I14" s="103">
        <v>0</v>
      </c>
      <c r="J14" s="17">
        <f aca="true" t="shared" si="0" ref="J14:J19">SUM(F14:I14)</f>
        <v>0</v>
      </c>
      <c r="K14" s="92" t="s">
        <v>235</v>
      </c>
    </row>
    <row r="15" spans="1:11" s="58" customFormat="1" ht="60" outlineLevel="2">
      <c r="A15" s="61" t="s">
        <v>26</v>
      </c>
      <c r="B15" s="75" t="s">
        <v>21</v>
      </c>
      <c r="C15" s="75" t="s">
        <v>237</v>
      </c>
      <c r="D15" s="72" t="s">
        <v>105</v>
      </c>
      <c r="E15" s="17" t="s">
        <v>1</v>
      </c>
      <c r="F15" s="103">
        <v>0</v>
      </c>
      <c r="G15" s="103">
        <v>0</v>
      </c>
      <c r="H15" s="103">
        <v>0</v>
      </c>
      <c r="I15" s="103">
        <v>0</v>
      </c>
      <c r="J15" s="17">
        <f t="shared" si="0"/>
        <v>0</v>
      </c>
      <c r="K15" s="92" t="s">
        <v>235</v>
      </c>
    </row>
    <row r="16" spans="1:11" s="58" customFormat="1" ht="60" outlineLevel="2">
      <c r="A16" s="61" t="s">
        <v>27</v>
      </c>
      <c r="B16" s="75" t="s">
        <v>22</v>
      </c>
      <c r="C16" s="75" t="s">
        <v>238</v>
      </c>
      <c r="D16" s="72" t="s">
        <v>105</v>
      </c>
      <c r="E16" s="17" t="s">
        <v>1</v>
      </c>
      <c r="F16" s="103">
        <v>0</v>
      </c>
      <c r="G16" s="103">
        <v>0</v>
      </c>
      <c r="H16" s="103">
        <v>0</v>
      </c>
      <c r="I16" s="103">
        <v>0</v>
      </c>
      <c r="J16" s="17">
        <f t="shared" si="0"/>
        <v>0</v>
      </c>
      <c r="K16" s="92" t="s">
        <v>235</v>
      </c>
    </row>
    <row r="17" spans="1:11" s="58" customFormat="1" ht="72" outlineLevel="2">
      <c r="A17" s="61" t="s">
        <v>28</v>
      </c>
      <c r="B17" s="75" t="s">
        <v>23</v>
      </c>
      <c r="C17" s="75" t="s">
        <v>245</v>
      </c>
      <c r="D17" s="72" t="s">
        <v>108</v>
      </c>
      <c r="E17" s="17" t="s">
        <v>1</v>
      </c>
      <c r="F17" s="103">
        <v>0</v>
      </c>
      <c r="G17" s="103">
        <v>0</v>
      </c>
      <c r="H17" s="106">
        <v>30000</v>
      </c>
      <c r="I17" s="106">
        <v>30000</v>
      </c>
      <c r="J17" s="106">
        <f t="shared" si="0"/>
        <v>60000</v>
      </c>
      <c r="K17" s="94" t="s">
        <v>231</v>
      </c>
    </row>
    <row r="18" spans="1:11" s="58" customFormat="1" ht="96" outlineLevel="2">
      <c r="A18" s="61" t="s">
        <v>29</v>
      </c>
      <c r="B18" s="75" t="s">
        <v>162</v>
      </c>
      <c r="C18" s="75" t="s">
        <v>241</v>
      </c>
      <c r="D18" s="73" t="s">
        <v>105</v>
      </c>
      <c r="E18" s="17" t="s">
        <v>1</v>
      </c>
      <c r="F18" s="103">
        <v>0</v>
      </c>
      <c r="G18" s="103">
        <v>0</v>
      </c>
      <c r="H18" s="103">
        <v>0</v>
      </c>
      <c r="I18" s="103">
        <v>0</v>
      </c>
      <c r="J18" s="17">
        <f t="shared" si="0"/>
        <v>0</v>
      </c>
      <c r="K18" s="91" t="s">
        <v>242</v>
      </c>
    </row>
    <row r="19" spans="1:11" s="58" customFormat="1" ht="72" outlineLevel="2">
      <c r="A19" s="61" t="s">
        <v>30</v>
      </c>
      <c r="B19" s="75" t="s">
        <v>24</v>
      </c>
      <c r="C19" s="75" t="s">
        <v>240</v>
      </c>
      <c r="D19" s="73" t="s">
        <v>109</v>
      </c>
      <c r="E19" s="17" t="s">
        <v>1</v>
      </c>
      <c r="F19" s="103">
        <v>0</v>
      </c>
      <c r="G19" s="103">
        <v>0</v>
      </c>
      <c r="H19" s="104">
        <v>30000</v>
      </c>
      <c r="I19" s="104">
        <v>30000</v>
      </c>
      <c r="J19" s="104">
        <f t="shared" si="0"/>
        <v>60000</v>
      </c>
      <c r="K19" s="94" t="s">
        <v>239</v>
      </c>
    </row>
    <row r="20" spans="1:11" s="58" customFormat="1" ht="60" outlineLevel="2">
      <c r="A20" s="61" t="s">
        <v>31</v>
      </c>
      <c r="B20" s="75" t="s">
        <v>234</v>
      </c>
      <c r="C20" s="75" t="s">
        <v>243</v>
      </c>
      <c r="D20" s="73" t="s">
        <v>247</v>
      </c>
      <c r="E20" s="17" t="s">
        <v>1</v>
      </c>
      <c r="F20" s="32">
        <v>9000</v>
      </c>
      <c r="G20" s="32">
        <f aca="true" t="shared" si="1" ref="G20:I21">F20*1.1</f>
        <v>9900</v>
      </c>
      <c r="H20" s="32">
        <f t="shared" si="1"/>
        <v>10890</v>
      </c>
      <c r="I20" s="32">
        <f t="shared" si="1"/>
        <v>11979.000000000002</v>
      </c>
      <c r="J20" s="17">
        <f>SUM(F20:I20)</f>
        <v>41769</v>
      </c>
      <c r="K20" s="95"/>
    </row>
    <row r="21" spans="1:11" s="58" customFormat="1" ht="48" outlineLevel="2">
      <c r="A21" s="61" t="s">
        <v>32</v>
      </c>
      <c r="B21" s="75" t="s">
        <v>168</v>
      </c>
      <c r="C21" s="75" t="s">
        <v>244</v>
      </c>
      <c r="D21" s="73" t="s">
        <v>247</v>
      </c>
      <c r="E21" s="17" t="s">
        <v>1</v>
      </c>
      <c r="F21" s="17">
        <v>25000</v>
      </c>
      <c r="G21" s="17">
        <f t="shared" si="1"/>
        <v>27500.000000000004</v>
      </c>
      <c r="H21" s="17">
        <f t="shared" si="1"/>
        <v>30250.000000000007</v>
      </c>
      <c r="I21" s="17">
        <f t="shared" si="1"/>
        <v>33275.00000000001</v>
      </c>
      <c r="J21" s="17">
        <f>SUM(F21:I21)</f>
        <v>116025</v>
      </c>
      <c r="K21" s="95"/>
    </row>
    <row r="22" spans="1:11" s="13" customFormat="1" ht="15" outlineLevel="2">
      <c r="A22" s="29"/>
      <c r="B22" s="21"/>
      <c r="C22" s="22"/>
      <c r="D22" s="16"/>
      <c r="E22" s="16"/>
      <c r="F22" s="17"/>
      <c r="G22" s="17"/>
      <c r="H22" s="17"/>
      <c r="I22" s="17"/>
      <c r="J22" s="17"/>
      <c r="K22" s="93"/>
    </row>
    <row r="23" spans="1:11" s="13" customFormat="1" ht="36" customHeight="1" outlineLevel="1">
      <c r="A23" s="27" t="s">
        <v>33</v>
      </c>
      <c r="B23" s="157" t="s">
        <v>104</v>
      </c>
      <c r="C23" s="158"/>
      <c r="D23" s="41" t="s">
        <v>1</v>
      </c>
      <c r="E23" s="20" t="s">
        <v>1</v>
      </c>
      <c r="F23" s="20">
        <f>SUM(F26:F29)-(F26+F27+F28)</f>
        <v>0</v>
      </c>
      <c r="G23" s="20">
        <f>SUM(G26:G29)-(G26+G27+G28)</f>
        <v>0</v>
      </c>
      <c r="H23" s="20">
        <f>SUM(H26:H29)-(H26+H27+H28)</f>
        <v>0</v>
      </c>
      <c r="I23" s="20">
        <f>SUM(I26:I29)-(I26+I27+I28)</f>
        <v>0</v>
      </c>
      <c r="J23" s="20">
        <f>SUM(F23:I23)</f>
        <v>0</v>
      </c>
      <c r="K23" s="20"/>
    </row>
    <row r="24" spans="1:11" s="37" customFormat="1" ht="38.25" outlineLevel="1">
      <c r="A24" s="38"/>
      <c r="B24" s="143" t="s">
        <v>137</v>
      </c>
      <c r="C24" s="144"/>
      <c r="D24" s="35" t="s">
        <v>106</v>
      </c>
      <c r="E24" s="35" t="s">
        <v>145</v>
      </c>
      <c r="F24" s="35" t="s">
        <v>40</v>
      </c>
      <c r="G24" s="35" t="s">
        <v>40</v>
      </c>
      <c r="H24" s="35" t="s">
        <v>40</v>
      </c>
      <c r="I24" s="35" t="s">
        <v>40</v>
      </c>
      <c r="J24" s="35" t="s">
        <v>1</v>
      </c>
      <c r="K24" s="39"/>
    </row>
    <row r="25" spans="1:11" s="37" customFormat="1" ht="38.25" outlineLevel="1">
      <c r="A25" s="38"/>
      <c r="B25" s="143" t="s">
        <v>139</v>
      </c>
      <c r="C25" s="144"/>
      <c r="D25" s="35" t="s">
        <v>108</v>
      </c>
      <c r="E25" s="35" t="s">
        <v>145</v>
      </c>
      <c r="F25" s="35" t="s">
        <v>40</v>
      </c>
      <c r="G25" s="35" t="s">
        <v>40</v>
      </c>
      <c r="H25" s="35" t="s">
        <v>40</v>
      </c>
      <c r="I25" s="35" t="s">
        <v>40</v>
      </c>
      <c r="J25" s="35" t="s">
        <v>1</v>
      </c>
      <c r="K25" s="39"/>
    </row>
    <row r="26" spans="1:11" s="58" customFormat="1" ht="36" outlineLevel="2">
      <c r="A26" s="61" t="s">
        <v>34</v>
      </c>
      <c r="B26" s="77" t="s">
        <v>38</v>
      </c>
      <c r="C26" s="75" t="s">
        <v>232</v>
      </c>
      <c r="D26" s="73" t="s">
        <v>108</v>
      </c>
      <c r="E26" s="17" t="s">
        <v>1</v>
      </c>
      <c r="F26" s="103">
        <v>0</v>
      </c>
      <c r="G26" s="104">
        <v>20000</v>
      </c>
      <c r="H26" s="104">
        <v>20000</v>
      </c>
      <c r="I26" s="104">
        <v>20000</v>
      </c>
      <c r="J26" s="105">
        <f>SUM(F26:I26)</f>
        <v>60000</v>
      </c>
      <c r="K26" s="94" t="s">
        <v>231</v>
      </c>
    </row>
    <row r="27" spans="1:11" s="58" customFormat="1" ht="72" outlineLevel="2">
      <c r="A27" s="61" t="s">
        <v>35</v>
      </c>
      <c r="B27" s="77" t="s">
        <v>163</v>
      </c>
      <c r="C27" s="75" t="s">
        <v>233</v>
      </c>
      <c r="D27" s="73" t="s">
        <v>108</v>
      </c>
      <c r="E27" s="17" t="s">
        <v>1</v>
      </c>
      <c r="F27" s="103">
        <v>0</v>
      </c>
      <c r="G27" s="104">
        <v>10000</v>
      </c>
      <c r="H27" s="104">
        <v>10000</v>
      </c>
      <c r="I27" s="104">
        <v>10000</v>
      </c>
      <c r="J27" s="105">
        <f>SUM(F27:I27)</f>
        <v>30000</v>
      </c>
      <c r="K27" s="94" t="s">
        <v>231</v>
      </c>
    </row>
    <row r="28" spans="1:11" s="58" customFormat="1" ht="60" outlineLevel="2">
      <c r="A28" s="61" t="s">
        <v>36</v>
      </c>
      <c r="B28" s="78" t="s">
        <v>39</v>
      </c>
      <c r="C28" s="75" t="s">
        <v>230</v>
      </c>
      <c r="D28" s="73" t="s">
        <v>106</v>
      </c>
      <c r="E28" s="17" t="s">
        <v>1</v>
      </c>
      <c r="F28" s="104">
        <v>15000</v>
      </c>
      <c r="G28" s="104">
        <v>15000</v>
      </c>
      <c r="H28" s="104">
        <v>15000</v>
      </c>
      <c r="I28" s="104">
        <v>15000</v>
      </c>
      <c r="J28" s="105">
        <f>SUM(F28:I28)</f>
        <v>60000</v>
      </c>
      <c r="K28" s="94" t="s">
        <v>229</v>
      </c>
    </row>
    <row r="29" spans="1:11" s="58" customFormat="1" ht="36" outlineLevel="2">
      <c r="A29" s="61" t="s">
        <v>37</v>
      </c>
      <c r="B29" s="75" t="s">
        <v>42</v>
      </c>
      <c r="C29" s="75" t="s">
        <v>228</v>
      </c>
      <c r="D29" s="73" t="s">
        <v>106</v>
      </c>
      <c r="E29" s="17" t="s">
        <v>1</v>
      </c>
      <c r="F29" s="17">
        <v>0</v>
      </c>
      <c r="G29" s="17">
        <v>0</v>
      </c>
      <c r="H29" s="17">
        <v>0</v>
      </c>
      <c r="I29" s="17">
        <v>0</v>
      </c>
      <c r="J29" s="17">
        <f>SUM(F29:I29)</f>
        <v>0</v>
      </c>
      <c r="K29" s="96" t="s">
        <v>117</v>
      </c>
    </row>
    <row r="30" spans="1:11" s="13" customFormat="1" ht="15" outlineLevel="2">
      <c r="A30" s="29"/>
      <c r="B30" s="21"/>
      <c r="C30" s="22"/>
      <c r="D30" s="16"/>
      <c r="E30" s="16"/>
      <c r="F30" s="17"/>
      <c r="G30" s="17"/>
      <c r="H30" s="17"/>
      <c r="I30" s="17"/>
      <c r="J30" s="17"/>
      <c r="K30" s="93"/>
    </row>
    <row r="31" spans="1:11" s="13" customFormat="1" ht="45" customHeight="1">
      <c r="A31" s="30" t="s">
        <v>41</v>
      </c>
      <c r="B31" s="151" t="s">
        <v>122</v>
      </c>
      <c r="C31" s="152"/>
      <c r="D31" s="153"/>
      <c r="E31" s="11" t="s">
        <v>1</v>
      </c>
      <c r="F31" s="11">
        <f>SUM(F32,F38,F52)</f>
        <v>195000</v>
      </c>
      <c r="G31" s="11">
        <f>SUM(G32,G38,G52)</f>
        <v>198500</v>
      </c>
      <c r="H31" s="11">
        <f>SUM(H32,H38,H52)</f>
        <v>202350</v>
      </c>
      <c r="I31" s="11">
        <f>SUM(I32,I38,I52)</f>
        <v>206585</v>
      </c>
      <c r="J31" s="11">
        <f>SUM(F31:I31)</f>
        <v>802435</v>
      </c>
      <c r="K31" s="12"/>
    </row>
    <row r="32" spans="1:11" s="13" customFormat="1" ht="48" customHeight="1" outlineLevel="1">
      <c r="A32" s="31" t="s">
        <v>43</v>
      </c>
      <c r="B32" s="147" t="s">
        <v>127</v>
      </c>
      <c r="C32" s="148"/>
      <c r="D32" s="41" t="s">
        <v>1</v>
      </c>
      <c r="E32" s="20" t="s">
        <v>1</v>
      </c>
      <c r="F32" s="20">
        <f>SUM(F34:F36)</f>
        <v>0</v>
      </c>
      <c r="G32" s="20">
        <f>SUM(G34:G36)</f>
        <v>0</v>
      </c>
      <c r="H32" s="20">
        <f>SUM(H34:H36)</f>
        <v>0</v>
      </c>
      <c r="I32" s="20">
        <f>SUM(I34:I36)</f>
        <v>0</v>
      </c>
      <c r="J32" s="20">
        <f>SUM(F32:I32)</f>
        <v>0</v>
      </c>
      <c r="K32" s="14"/>
    </row>
    <row r="33" spans="1:11" s="13" customFormat="1" ht="38.25" outlineLevel="1" collapsed="1">
      <c r="A33" s="28"/>
      <c r="B33" s="149" t="s">
        <v>134</v>
      </c>
      <c r="C33" s="150"/>
      <c r="D33" s="35" t="s">
        <v>108</v>
      </c>
      <c r="E33" s="40" t="s">
        <v>145</v>
      </c>
      <c r="F33" s="35" t="s">
        <v>40</v>
      </c>
      <c r="G33" s="35" t="s">
        <v>40</v>
      </c>
      <c r="H33" s="35" t="s">
        <v>40</v>
      </c>
      <c r="I33" s="35" t="s">
        <v>40</v>
      </c>
      <c r="J33" s="35" t="s">
        <v>1</v>
      </c>
      <c r="K33" s="15"/>
    </row>
    <row r="34" spans="1:11" s="58" customFormat="1" ht="60" outlineLevel="2">
      <c r="A34" s="61" t="s">
        <v>48</v>
      </c>
      <c r="B34" s="79" t="s">
        <v>51</v>
      </c>
      <c r="C34" s="75" t="s">
        <v>225</v>
      </c>
      <c r="D34" s="73" t="s">
        <v>226</v>
      </c>
      <c r="E34" s="17" t="s">
        <v>1</v>
      </c>
      <c r="F34" s="103">
        <v>0</v>
      </c>
      <c r="G34" s="103">
        <v>0</v>
      </c>
      <c r="H34" s="103">
        <v>0</v>
      </c>
      <c r="I34" s="103">
        <v>0</v>
      </c>
      <c r="J34" s="103">
        <f>SUM(F34:I34)</f>
        <v>0</v>
      </c>
      <c r="K34" s="102" t="s">
        <v>207</v>
      </c>
    </row>
    <row r="35" spans="1:11" s="58" customFormat="1" ht="108" outlineLevel="2">
      <c r="A35" s="61" t="s">
        <v>49</v>
      </c>
      <c r="B35" s="79" t="s">
        <v>52</v>
      </c>
      <c r="C35" s="75" t="s">
        <v>227</v>
      </c>
      <c r="D35" s="73" t="s">
        <v>226</v>
      </c>
      <c r="E35" s="17" t="s">
        <v>1</v>
      </c>
      <c r="F35" s="103">
        <v>0</v>
      </c>
      <c r="G35" s="103">
        <v>0</v>
      </c>
      <c r="H35" s="103">
        <v>0</v>
      </c>
      <c r="I35" s="103">
        <v>0</v>
      </c>
      <c r="J35" s="103">
        <f>SUM(F35:I35)</f>
        <v>0</v>
      </c>
      <c r="K35" s="102" t="s">
        <v>286</v>
      </c>
    </row>
    <row r="36" spans="1:11" s="58" customFormat="1" ht="48" outlineLevel="2">
      <c r="A36" s="61" t="s">
        <v>50</v>
      </c>
      <c r="B36" s="79" t="s">
        <v>287</v>
      </c>
      <c r="C36" s="75" t="s">
        <v>227</v>
      </c>
      <c r="D36" s="73" t="s">
        <v>107</v>
      </c>
      <c r="E36" s="16" t="s">
        <v>1</v>
      </c>
      <c r="F36" s="103">
        <v>0</v>
      </c>
      <c r="G36" s="103">
        <v>0</v>
      </c>
      <c r="H36" s="103">
        <v>0</v>
      </c>
      <c r="I36" s="103">
        <v>0</v>
      </c>
      <c r="J36" s="103">
        <f>SUM(F36:I36)</f>
        <v>0</v>
      </c>
      <c r="K36" s="102" t="s">
        <v>286</v>
      </c>
    </row>
    <row r="37" spans="1:11" s="13" customFormat="1" ht="15" outlineLevel="2">
      <c r="A37" s="29"/>
      <c r="B37" s="66"/>
      <c r="C37" s="22"/>
      <c r="D37" s="16"/>
      <c r="E37" s="17"/>
      <c r="F37" s="17"/>
      <c r="G37" s="17"/>
      <c r="H37" s="17"/>
      <c r="I37" s="17"/>
      <c r="J37" s="17"/>
      <c r="K37" s="93"/>
    </row>
    <row r="38" spans="1:11" s="13" customFormat="1" ht="36" customHeight="1" outlineLevel="1">
      <c r="A38" s="27" t="s">
        <v>44</v>
      </c>
      <c r="B38" s="147" t="s">
        <v>46</v>
      </c>
      <c r="C38" s="148"/>
      <c r="D38" s="41" t="s">
        <v>1</v>
      </c>
      <c r="E38" s="20" t="s">
        <v>1</v>
      </c>
      <c r="F38" s="20">
        <f>SUM(F41:F50)-(F42+F45+F46)</f>
        <v>195000</v>
      </c>
      <c r="G38" s="20">
        <f>SUM(G41:G50)-(G42+G45+G46)</f>
        <v>198500</v>
      </c>
      <c r="H38" s="20">
        <f>SUM(H41:H50)-(H42+H45+H46)</f>
        <v>202350</v>
      </c>
      <c r="I38" s="20">
        <f>SUM(I41:I50)-(I42+I45+I46)</f>
        <v>206585</v>
      </c>
      <c r="J38" s="20">
        <f>SUM(F38:I38)</f>
        <v>802435</v>
      </c>
      <c r="K38" s="14"/>
    </row>
    <row r="39" spans="1:11" s="54" customFormat="1" ht="38.25" outlineLevel="1">
      <c r="A39" s="48"/>
      <c r="B39" s="143" t="s">
        <v>132</v>
      </c>
      <c r="C39" s="144"/>
      <c r="D39" s="35" t="s">
        <v>108</v>
      </c>
      <c r="E39" s="40" t="s">
        <v>145</v>
      </c>
      <c r="F39" s="35" t="s">
        <v>40</v>
      </c>
      <c r="G39" s="35" t="s">
        <v>40</v>
      </c>
      <c r="H39" s="35" t="s">
        <v>40</v>
      </c>
      <c r="I39" s="35" t="s">
        <v>40</v>
      </c>
      <c r="J39" s="35" t="s">
        <v>1</v>
      </c>
      <c r="K39" s="50"/>
    </row>
    <row r="40" spans="1:11" s="54" customFormat="1" ht="38.25" outlineLevel="1">
      <c r="A40" s="48"/>
      <c r="B40" s="143" t="s">
        <v>133</v>
      </c>
      <c r="C40" s="144"/>
      <c r="D40" s="35" t="s">
        <v>108</v>
      </c>
      <c r="E40" s="40" t="s">
        <v>145</v>
      </c>
      <c r="F40" s="35" t="s">
        <v>40</v>
      </c>
      <c r="G40" s="35" t="s">
        <v>40</v>
      </c>
      <c r="H40" s="35" t="s">
        <v>40</v>
      </c>
      <c r="I40" s="35" t="s">
        <v>40</v>
      </c>
      <c r="J40" s="35" t="s">
        <v>1</v>
      </c>
      <c r="K40" s="50"/>
    </row>
    <row r="41" spans="1:11" s="60" customFormat="1" ht="48" outlineLevel="2">
      <c r="A41" s="61" t="s">
        <v>53</v>
      </c>
      <c r="B41" s="80" t="s">
        <v>205</v>
      </c>
      <c r="C41" s="75" t="s">
        <v>206</v>
      </c>
      <c r="D41" s="72" t="s">
        <v>108</v>
      </c>
      <c r="E41" s="71" t="s">
        <v>1</v>
      </c>
      <c r="F41" s="64">
        <v>35000</v>
      </c>
      <c r="G41" s="64">
        <f>F41*1.1</f>
        <v>38500</v>
      </c>
      <c r="H41" s="64">
        <f>G41*1.1</f>
        <v>42350</v>
      </c>
      <c r="I41" s="64">
        <f>H41*1.1</f>
        <v>46585.00000000001</v>
      </c>
      <c r="J41" s="64">
        <f>SUM(F41:I41)</f>
        <v>162435</v>
      </c>
      <c r="K41" s="75"/>
    </row>
    <row r="42" spans="1:11" s="60" customFormat="1" ht="120" outlineLevel="2">
      <c r="A42" s="61" t="s">
        <v>54</v>
      </c>
      <c r="B42" s="81" t="s">
        <v>223</v>
      </c>
      <c r="C42" s="75" t="s">
        <v>224</v>
      </c>
      <c r="D42" s="74" t="s">
        <v>107</v>
      </c>
      <c r="E42" s="71" t="s">
        <v>1</v>
      </c>
      <c r="F42" s="99">
        <v>0</v>
      </c>
      <c r="G42" s="99">
        <v>0</v>
      </c>
      <c r="H42" s="99">
        <v>0</v>
      </c>
      <c r="I42" s="99">
        <v>0</v>
      </c>
      <c r="J42" s="99">
        <f>SUM(F42:I42)</f>
        <v>0</v>
      </c>
      <c r="K42" s="75" t="s">
        <v>288</v>
      </c>
    </row>
    <row r="43" spans="1:11" s="60" customFormat="1" ht="48" outlineLevel="2">
      <c r="A43" s="61" t="s">
        <v>55</v>
      </c>
      <c r="B43" s="82" t="s">
        <v>169</v>
      </c>
      <c r="C43" s="75" t="s">
        <v>218</v>
      </c>
      <c r="D43" s="72" t="s">
        <v>108</v>
      </c>
      <c r="E43" s="71" t="s">
        <v>1</v>
      </c>
      <c r="F43" s="64">
        <v>0</v>
      </c>
      <c r="G43" s="64">
        <v>0</v>
      </c>
      <c r="H43" s="64">
        <v>0</v>
      </c>
      <c r="I43" s="64">
        <v>0</v>
      </c>
      <c r="J43" s="64">
        <f aca="true" t="shared" si="2" ref="J43:J50">SUM(F43:I43)</f>
        <v>0</v>
      </c>
      <c r="K43" s="75" t="s">
        <v>159</v>
      </c>
    </row>
    <row r="44" spans="1:11" s="60" customFormat="1" ht="48" outlineLevel="2">
      <c r="A44" s="61" t="s">
        <v>56</v>
      </c>
      <c r="B44" s="82" t="s">
        <v>219</v>
      </c>
      <c r="C44" s="75" t="s">
        <v>220</v>
      </c>
      <c r="D44" s="72" t="s">
        <v>108</v>
      </c>
      <c r="E44" s="71" t="s">
        <v>1</v>
      </c>
      <c r="F44" s="64">
        <v>0</v>
      </c>
      <c r="G44" s="64">
        <v>0</v>
      </c>
      <c r="H44" s="64">
        <v>0</v>
      </c>
      <c r="I44" s="64">
        <v>0</v>
      </c>
      <c r="J44" s="64">
        <f t="shared" si="2"/>
        <v>0</v>
      </c>
      <c r="K44" s="75" t="s">
        <v>207</v>
      </c>
    </row>
    <row r="45" spans="1:11" s="60" customFormat="1" ht="48" outlineLevel="2">
      <c r="A45" s="61" t="s">
        <v>57</v>
      </c>
      <c r="B45" s="82" t="s">
        <v>164</v>
      </c>
      <c r="C45" s="75" t="s">
        <v>221</v>
      </c>
      <c r="D45" s="72" t="s">
        <v>108</v>
      </c>
      <c r="E45" s="71" t="s">
        <v>1</v>
      </c>
      <c r="F45" s="101">
        <v>60000</v>
      </c>
      <c r="G45" s="101">
        <v>0</v>
      </c>
      <c r="H45" s="101">
        <v>60000</v>
      </c>
      <c r="I45" s="101">
        <v>0</v>
      </c>
      <c r="J45" s="100">
        <f t="shared" si="2"/>
        <v>120000</v>
      </c>
      <c r="K45" s="75" t="s">
        <v>159</v>
      </c>
    </row>
    <row r="46" spans="1:11" s="60" customFormat="1" ht="48" outlineLevel="2">
      <c r="A46" s="61" t="s">
        <v>58</v>
      </c>
      <c r="B46" s="82" t="s">
        <v>66</v>
      </c>
      <c r="C46" s="75" t="s">
        <v>222</v>
      </c>
      <c r="D46" s="72" t="s">
        <v>107</v>
      </c>
      <c r="E46" s="71" t="s">
        <v>1</v>
      </c>
      <c r="F46" s="99">
        <v>0</v>
      </c>
      <c r="G46" s="99">
        <v>0</v>
      </c>
      <c r="H46" s="99">
        <v>0</v>
      </c>
      <c r="I46" s="99">
        <v>0</v>
      </c>
      <c r="J46" s="64">
        <f t="shared" si="2"/>
        <v>0</v>
      </c>
      <c r="K46" s="75" t="s">
        <v>288</v>
      </c>
    </row>
    <row r="47" spans="1:11" s="60" customFormat="1" ht="36" outlineLevel="2">
      <c r="A47" s="61" t="s">
        <v>59</v>
      </c>
      <c r="B47" s="82" t="s">
        <v>63</v>
      </c>
      <c r="C47" s="75" t="s">
        <v>215</v>
      </c>
      <c r="D47" s="72" t="s">
        <v>108</v>
      </c>
      <c r="E47" s="71" t="s">
        <v>1</v>
      </c>
      <c r="F47" s="64">
        <v>0</v>
      </c>
      <c r="G47" s="64">
        <v>0</v>
      </c>
      <c r="H47" s="64">
        <v>0</v>
      </c>
      <c r="I47" s="64">
        <v>0</v>
      </c>
      <c r="J47" s="64">
        <f t="shared" si="2"/>
        <v>0</v>
      </c>
      <c r="K47" s="75" t="s">
        <v>207</v>
      </c>
    </row>
    <row r="48" spans="1:11" s="60" customFormat="1" ht="72" outlineLevel="2">
      <c r="A48" s="61" t="s">
        <v>60</v>
      </c>
      <c r="B48" s="82" t="s">
        <v>217</v>
      </c>
      <c r="C48" s="75" t="s">
        <v>216</v>
      </c>
      <c r="D48" s="72" t="s">
        <v>108</v>
      </c>
      <c r="E48" s="71" t="s">
        <v>1</v>
      </c>
      <c r="F48" s="64">
        <v>0</v>
      </c>
      <c r="G48" s="64">
        <v>0</v>
      </c>
      <c r="H48" s="64">
        <v>0</v>
      </c>
      <c r="I48" s="64">
        <v>0</v>
      </c>
      <c r="J48" s="64">
        <f t="shared" si="2"/>
        <v>0</v>
      </c>
      <c r="K48" s="75" t="s">
        <v>207</v>
      </c>
    </row>
    <row r="49" spans="1:11" s="60" customFormat="1" ht="36" outlineLevel="2">
      <c r="A49" s="61" t="s">
        <v>61</v>
      </c>
      <c r="B49" s="82" t="s">
        <v>64</v>
      </c>
      <c r="C49" s="75" t="s">
        <v>177</v>
      </c>
      <c r="D49" s="72" t="s">
        <v>110</v>
      </c>
      <c r="E49" s="71" t="s">
        <v>1</v>
      </c>
      <c r="F49" s="64">
        <v>160000</v>
      </c>
      <c r="G49" s="64">
        <v>160000</v>
      </c>
      <c r="H49" s="64">
        <v>160000</v>
      </c>
      <c r="I49" s="64">
        <v>160000</v>
      </c>
      <c r="J49" s="64">
        <f t="shared" si="2"/>
        <v>640000</v>
      </c>
      <c r="K49" s="75"/>
    </row>
    <row r="50" spans="1:11" s="60" customFormat="1" ht="60" outlineLevel="2">
      <c r="A50" s="61" t="s">
        <v>62</v>
      </c>
      <c r="B50" s="82" t="s">
        <v>65</v>
      </c>
      <c r="C50" s="75" t="s">
        <v>214</v>
      </c>
      <c r="D50" s="72" t="s">
        <v>108</v>
      </c>
      <c r="E50" s="71" t="s">
        <v>1</v>
      </c>
      <c r="F50" s="99">
        <v>0</v>
      </c>
      <c r="G50" s="99">
        <v>0</v>
      </c>
      <c r="H50" s="99">
        <v>0</v>
      </c>
      <c r="I50" s="99">
        <v>0</v>
      </c>
      <c r="J50" s="64">
        <f t="shared" si="2"/>
        <v>0</v>
      </c>
      <c r="K50" s="75" t="s">
        <v>248</v>
      </c>
    </row>
    <row r="51" spans="1:11" s="13" customFormat="1" ht="15" outlineLevel="2">
      <c r="A51" s="26"/>
      <c r="B51" s="67"/>
      <c r="C51" s="23"/>
      <c r="D51" s="16"/>
      <c r="E51" s="16"/>
      <c r="F51" s="17"/>
      <c r="G51" s="17"/>
      <c r="H51" s="17"/>
      <c r="I51" s="17"/>
      <c r="J51" s="17"/>
      <c r="K51" s="93"/>
    </row>
    <row r="52" spans="1:11" s="13" customFormat="1" ht="36" customHeight="1" outlineLevel="1">
      <c r="A52" s="27" t="s">
        <v>45</v>
      </c>
      <c r="B52" s="147" t="s">
        <v>47</v>
      </c>
      <c r="C52" s="148"/>
      <c r="D52" s="41" t="s">
        <v>1</v>
      </c>
      <c r="E52" s="20" t="s">
        <v>1</v>
      </c>
      <c r="F52" s="20">
        <f>SUM(F54:F58)</f>
        <v>0</v>
      </c>
      <c r="G52" s="20">
        <f>SUM(G54:G58)</f>
        <v>0</v>
      </c>
      <c r="H52" s="20">
        <f>SUM(H54:H58)</f>
        <v>0</v>
      </c>
      <c r="I52" s="20">
        <f>SUM(I54:I58)</f>
        <v>0</v>
      </c>
      <c r="J52" s="20">
        <f>SUM(F52:I52)</f>
        <v>0</v>
      </c>
      <c r="K52" s="14"/>
    </row>
    <row r="53" spans="1:11" s="37" customFormat="1" ht="25.5" outlineLevel="1">
      <c r="A53" s="48"/>
      <c r="B53" s="143" t="s">
        <v>153</v>
      </c>
      <c r="C53" s="144"/>
      <c r="D53" s="35" t="s">
        <v>108</v>
      </c>
      <c r="E53" s="49" t="s">
        <v>152</v>
      </c>
      <c r="F53" s="35" t="s">
        <v>150</v>
      </c>
      <c r="G53" s="35" t="s">
        <v>150</v>
      </c>
      <c r="H53" s="35" t="s">
        <v>150</v>
      </c>
      <c r="I53" s="35" t="s">
        <v>150</v>
      </c>
      <c r="J53" s="35" t="s">
        <v>1</v>
      </c>
      <c r="K53" s="50"/>
    </row>
    <row r="54" spans="1:11" s="60" customFormat="1" ht="36" outlineLevel="2">
      <c r="A54" s="61" t="s">
        <v>67</v>
      </c>
      <c r="B54" s="75" t="s">
        <v>208</v>
      </c>
      <c r="C54" s="75" t="s">
        <v>200</v>
      </c>
      <c r="D54" s="71" t="s">
        <v>108</v>
      </c>
      <c r="E54" s="71" t="s">
        <v>1</v>
      </c>
      <c r="F54" s="64">
        <v>0</v>
      </c>
      <c r="G54" s="64">
        <v>0</v>
      </c>
      <c r="H54" s="64">
        <v>0</v>
      </c>
      <c r="I54" s="64">
        <v>0</v>
      </c>
      <c r="J54" s="64">
        <f>SUM(F54:I54)</f>
        <v>0</v>
      </c>
      <c r="K54" s="75" t="s">
        <v>207</v>
      </c>
    </row>
    <row r="55" spans="1:11" s="60" customFormat="1" ht="48" outlineLevel="2">
      <c r="A55" s="61" t="s">
        <v>68</v>
      </c>
      <c r="B55" s="75" t="s">
        <v>72</v>
      </c>
      <c r="C55" s="75" t="s">
        <v>213</v>
      </c>
      <c r="D55" s="71" t="s">
        <v>108</v>
      </c>
      <c r="E55" s="71" t="s">
        <v>1</v>
      </c>
      <c r="F55" s="64">
        <v>0</v>
      </c>
      <c r="G55" s="64">
        <v>0</v>
      </c>
      <c r="H55" s="64">
        <v>0</v>
      </c>
      <c r="I55" s="64">
        <v>0</v>
      </c>
      <c r="J55" s="64">
        <f>SUM(F55:I55)</f>
        <v>0</v>
      </c>
      <c r="K55" s="75" t="s">
        <v>207</v>
      </c>
    </row>
    <row r="56" spans="1:11" s="60" customFormat="1" ht="60" outlineLevel="2">
      <c r="A56" s="61" t="s">
        <v>69</v>
      </c>
      <c r="B56" s="75" t="s">
        <v>209</v>
      </c>
      <c r="C56" s="75" t="s">
        <v>210</v>
      </c>
      <c r="D56" s="71" t="s">
        <v>108</v>
      </c>
      <c r="E56" s="71" t="s">
        <v>1</v>
      </c>
      <c r="F56" s="64">
        <v>0</v>
      </c>
      <c r="G56" s="64">
        <v>0</v>
      </c>
      <c r="H56" s="64">
        <v>0</v>
      </c>
      <c r="I56" s="64">
        <v>0</v>
      </c>
      <c r="J56" s="64">
        <f>SUM(F56:I56)</f>
        <v>0</v>
      </c>
      <c r="K56" s="75" t="s">
        <v>203</v>
      </c>
    </row>
    <row r="57" spans="1:11" s="60" customFormat="1" ht="60" outlineLevel="2">
      <c r="A57" s="61" t="s">
        <v>70</v>
      </c>
      <c r="B57" s="75" t="s">
        <v>165</v>
      </c>
      <c r="C57" s="75" t="s">
        <v>211</v>
      </c>
      <c r="D57" s="71" t="s">
        <v>108</v>
      </c>
      <c r="E57" s="71" t="s">
        <v>1</v>
      </c>
      <c r="F57" s="64">
        <v>0</v>
      </c>
      <c r="G57" s="64">
        <v>0</v>
      </c>
      <c r="H57" s="64">
        <v>0</v>
      </c>
      <c r="I57" s="64">
        <v>0</v>
      </c>
      <c r="J57" s="64">
        <f>SUM(F57:I57)</f>
        <v>0</v>
      </c>
      <c r="K57" s="75" t="s">
        <v>207</v>
      </c>
    </row>
    <row r="58" spans="1:11" s="60" customFormat="1" ht="72" outlineLevel="2">
      <c r="A58" s="61" t="s">
        <v>71</v>
      </c>
      <c r="B58" s="75" t="s">
        <v>73</v>
      </c>
      <c r="C58" s="75" t="s">
        <v>212</v>
      </c>
      <c r="D58" s="71" t="s">
        <v>108</v>
      </c>
      <c r="E58" s="71" t="s">
        <v>1</v>
      </c>
      <c r="F58" s="64">
        <v>0</v>
      </c>
      <c r="G58" s="64">
        <v>0</v>
      </c>
      <c r="H58" s="64">
        <v>0</v>
      </c>
      <c r="I58" s="64">
        <v>0</v>
      </c>
      <c r="J58" s="64">
        <f>SUM(F58:I58)</f>
        <v>0</v>
      </c>
      <c r="K58" s="75" t="s">
        <v>207</v>
      </c>
    </row>
    <row r="59" spans="1:11" s="13" customFormat="1" ht="15" outlineLevel="2">
      <c r="A59" s="26"/>
      <c r="B59" s="18"/>
      <c r="C59" s="23"/>
      <c r="D59" s="16"/>
      <c r="E59" s="71"/>
      <c r="F59" s="17"/>
      <c r="G59" s="17"/>
      <c r="H59" s="17"/>
      <c r="I59" s="17"/>
      <c r="J59" s="17"/>
      <c r="K59" s="93"/>
    </row>
    <row r="60" spans="1:11" s="13" customFormat="1" ht="30" customHeight="1">
      <c r="A60" s="30" t="s">
        <v>74</v>
      </c>
      <c r="B60" s="151" t="s">
        <v>123</v>
      </c>
      <c r="C60" s="152"/>
      <c r="D60" s="153"/>
      <c r="E60" s="11" t="s">
        <v>1</v>
      </c>
      <c r="F60" s="11">
        <f>SUM(F61,F76,F84)</f>
        <v>1409000</v>
      </c>
      <c r="G60" s="11">
        <f>SUM(G61,G76,G84)</f>
        <v>1591500</v>
      </c>
      <c r="H60" s="11">
        <f>SUM(H61,H76,H84)</f>
        <v>1711050.0000000002</v>
      </c>
      <c r="I60" s="11">
        <f>SUM(I61,I76,I84)</f>
        <v>1820555.0000000005</v>
      </c>
      <c r="J60" s="11">
        <f>SUM(F60:I60)</f>
        <v>6532105</v>
      </c>
      <c r="K60" s="12"/>
    </row>
    <row r="61" spans="1:11" ht="48" customHeight="1" outlineLevel="1">
      <c r="A61" s="131" t="s">
        <v>97</v>
      </c>
      <c r="B61" s="145" t="s">
        <v>124</v>
      </c>
      <c r="C61" s="146"/>
      <c r="D61" s="41" t="s">
        <v>1</v>
      </c>
      <c r="E61" s="20" t="s">
        <v>1</v>
      </c>
      <c r="F61" s="20">
        <f>SUM(F64:F74)-(F68+F72)</f>
        <v>1309000</v>
      </c>
      <c r="G61" s="20">
        <f>SUM(G64:G74)-(G68+G72)</f>
        <v>1541500</v>
      </c>
      <c r="H61" s="20">
        <f>SUM(H64:H74)-(H68+H72)</f>
        <v>1641050.0000000002</v>
      </c>
      <c r="I61" s="20">
        <f>SUM(I64:I74)-(I68+I72)</f>
        <v>1750555.0000000005</v>
      </c>
      <c r="J61" s="20">
        <f>SUM(F61:I61)</f>
        <v>6242105</v>
      </c>
      <c r="K61" s="4"/>
    </row>
    <row r="62" spans="1:11" s="43" customFormat="1" ht="38.25" outlineLevel="1" collapsed="1">
      <c r="A62" s="132"/>
      <c r="B62" s="143" t="s">
        <v>128</v>
      </c>
      <c r="C62" s="144"/>
      <c r="D62" s="35" t="s">
        <v>108</v>
      </c>
      <c r="E62" s="40" t="s">
        <v>145</v>
      </c>
      <c r="F62" s="35" t="s">
        <v>40</v>
      </c>
      <c r="G62" s="35" t="s">
        <v>40</v>
      </c>
      <c r="H62" s="35" t="s">
        <v>40</v>
      </c>
      <c r="I62" s="35" t="s">
        <v>40</v>
      </c>
      <c r="J62" s="35" t="s">
        <v>1</v>
      </c>
      <c r="K62" s="44"/>
    </row>
    <row r="63" spans="1:11" s="43" customFormat="1" ht="38.25" outlineLevel="1">
      <c r="A63" s="132"/>
      <c r="B63" s="143" t="s">
        <v>129</v>
      </c>
      <c r="C63" s="144"/>
      <c r="D63" s="35" t="s">
        <v>108</v>
      </c>
      <c r="E63" s="40" t="s">
        <v>145</v>
      </c>
      <c r="F63" s="35" t="s">
        <v>40</v>
      </c>
      <c r="G63" s="35" t="s">
        <v>40</v>
      </c>
      <c r="H63" s="35" t="s">
        <v>40</v>
      </c>
      <c r="I63" s="35" t="s">
        <v>40</v>
      </c>
      <c r="J63" s="35" t="s">
        <v>1</v>
      </c>
      <c r="K63" s="44"/>
    </row>
    <row r="64" spans="1:11" s="62" customFormat="1" ht="96" outlineLevel="2">
      <c r="A64" s="133" t="s">
        <v>75</v>
      </c>
      <c r="B64" s="83" t="s">
        <v>174</v>
      </c>
      <c r="C64" s="84" t="s">
        <v>193</v>
      </c>
      <c r="D64" s="73" t="s">
        <v>110</v>
      </c>
      <c r="E64" s="71" t="s">
        <v>1</v>
      </c>
      <c r="F64" s="64">
        <f>645000+75000+180000+5000</f>
        <v>905000</v>
      </c>
      <c r="G64" s="64">
        <f>F$64*1.1</f>
        <v>995500.0000000001</v>
      </c>
      <c r="H64" s="64">
        <f>G$64*1.1</f>
        <v>1095050.0000000002</v>
      </c>
      <c r="I64" s="64">
        <f>H$64*1.1</f>
        <v>1204555.0000000005</v>
      </c>
      <c r="J64" s="64">
        <f aca="true" t="shared" si="3" ref="J64:J74">SUM(F64:I64)</f>
        <v>4200105</v>
      </c>
      <c r="K64" s="84"/>
    </row>
    <row r="65" spans="1:11" s="62" customFormat="1" ht="60" outlineLevel="2">
      <c r="A65" s="133" t="s">
        <v>76</v>
      </c>
      <c r="B65" s="83" t="s">
        <v>173</v>
      </c>
      <c r="C65" s="84" t="s">
        <v>184</v>
      </c>
      <c r="D65" s="73" t="s">
        <v>108</v>
      </c>
      <c r="E65" s="71" t="s">
        <v>1</v>
      </c>
      <c r="F65" s="64">
        <v>0</v>
      </c>
      <c r="G65" s="64">
        <v>0</v>
      </c>
      <c r="H65" s="64">
        <v>0</v>
      </c>
      <c r="I65" s="64">
        <v>0</v>
      </c>
      <c r="J65" s="64">
        <f t="shared" si="3"/>
        <v>0</v>
      </c>
      <c r="K65" s="84" t="s">
        <v>159</v>
      </c>
    </row>
    <row r="66" spans="1:11" s="62" customFormat="1" ht="60" outlineLevel="2">
      <c r="A66" s="133" t="s">
        <v>77</v>
      </c>
      <c r="B66" s="83" t="s">
        <v>166</v>
      </c>
      <c r="C66" s="84" t="s">
        <v>176</v>
      </c>
      <c r="D66" s="73" t="s">
        <v>108</v>
      </c>
      <c r="E66" s="71" t="s">
        <v>1</v>
      </c>
      <c r="F66" s="64">
        <v>158000</v>
      </c>
      <c r="G66" s="64">
        <v>300000</v>
      </c>
      <c r="H66" s="64">
        <v>300000</v>
      </c>
      <c r="I66" s="64">
        <v>300000</v>
      </c>
      <c r="J66" s="64">
        <f t="shared" si="3"/>
        <v>1058000</v>
      </c>
      <c r="K66" s="84"/>
    </row>
    <row r="67" spans="1:11" s="62" customFormat="1" ht="36" outlineLevel="2">
      <c r="A67" s="133" t="s">
        <v>78</v>
      </c>
      <c r="B67" s="83" t="s">
        <v>182</v>
      </c>
      <c r="C67" s="84" t="s">
        <v>183</v>
      </c>
      <c r="D67" s="73" t="s">
        <v>110</v>
      </c>
      <c r="E67" s="71" t="s">
        <v>1</v>
      </c>
      <c r="F67" s="64">
        <v>0</v>
      </c>
      <c r="G67" s="64">
        <v>0</v>
      </c>
      <c r="H67" s="64">
        <v>0</v>
      </c>
      <c r="I67" s="64">
        <v>0</v>
      </c>
      <c r="J67" s="64">
        <f t="shared" si="3"/>
        <v>0</v>
      </c>
      <c r="K67" s="84" t="s">
        <v>159</v>
      </c>
    </row>
    <row r="68" spans="1:11" s="62" customFormat="1" ht="48" outlineLevel="2">
      <c r="A68" s="133" t="s">
        <v>79</v>
      </c>
      <c r="B68" s="83" t="s">
        <v>167</v>
      </c>
      <c r="C68" s="84" t="s">
        <v>161</v>
      </c>
      <c r="D68" s="73" t="s">
        <v>160</v>
      </c>
      <c r="E68" s="71" t="s">
        <v>1</v>
      </c>
      <c r="F68" s="100">
        <v>30000</v>
      </c>
      <c r="G68" s="100">
        <v>30000</v>
      </c>
      <c r="H68" s="100">
        <v>30000</v>
      </c>
      <c r="I68" s="100">
        <v>30000</v>
      </c>
      <c r="J68" s="100">
        <f t="shared" si="3"/>
        <v>120000</v>
      </c>
      <c r="K68" s="84" t="s">
        <v>187</v>
      </c>
    </row>
    <row r="69" spans="1:11" s="62" customFormat="1" ht="36" outlineLevel="2">
      <c r="A69" s="133" t="s">
        <v>80</v>
      </c>
      <c r="B69" s="83" t="s">
        <v>86</v>
      </c>
      <c r="C69" s="84" t="s">
        <v>171</v>
      </c>
      <c r="D69" s="73" t="s">
        <v>105</v>
      </c>
      <c r="E69" s="71" t="s">
        <v>1</v>
      </c>
      <c r="F69" s="64">
        <v>0</v>
      </c>
      <c r="G69" s="64">
        <v>0</v>
      </c>
      <c r="H69" s="64">
        <v>0</v>
      </c>
      <c r="I69" s="64">
        <v>0</v>
      </c>
      <c r="J69" s="64">
        <f t="shared" si="3"/>
        <v>0</v>
      </c>
      <c r="K69" s="84" t="s">
        <v>170</v>
      </c>
    </row>
    <row r="70" spans="1:11" s="62" customFormat="1" ht="48" outlineLevel="2">
      <c r="A70" s="133" t="s">
        <v>81</v>
      </c>
      <c r="B70" s="85" t="s">
        <v>87</v>
      </c>
      <c r="C70" s="84" t="s">
        <v>181</v>
      </c>
      <c r="D70" s="73" t="s">
        <v>110</v>
      </c>
      <c r="E70" s="71" t="s">
        <v>1</v>
      </c>
      <c r="F70" s="64">
        <v>60000</v>
      </c>
      <c r="G70" s="64">
        <v>60000</v>
      </c>
      <c r="H70" s="64">
        <v>60000</v>
      </c>
      <c r="I70" s="64">
        <v>60000</v>
      </c>
      <c r="J70" s="64">
        <f t="shared" si="3"/>
        <v>240000</v>
      </c>
      <c r="K70" s="84"/>
    </row>
    <row r="71" spans="1:11" s="62" customFormat="1" ht="48" outlineLevel="2">
      <c r="A71" s="133" t="s">
        <v>82</v>
      </c>
      <c r="B71" s="84" t="s">
        <v>88</v>
      </c>
      <c r="C71" s="84" t="s">
        <v>180</v>
      </c>
      <c r="D71" s="73" t="s">
        <v>108</v>
      </c>
      <c r="E71" s="71" t="s">
        <v>1</v>
      </c>
      <c r="F71" s="64">
        <v>0</v>
      </c>
      <c r="G71" s="64">
        <v>0</v>
      </c>
      <c r="H71" s="64">
        <v>0</v>
      </c>
      <c r="I71" s="64">
        <v>0</v>
      </c>
      <c r="J71" s="64">
        <f t="shared" si="3"/>
        <v>0</v>
      </c>
      <c r="K71" s="84" t="s">
        <v>203</v>
      </c>
    </row>
    <row r="72" spans="1:11" s="62" customFormat="1" ht="48" outlineLevel="2">
      <c r="A72" s="133" t="s">
        <v>83</v>
      </c>
      <c r="B72" s="83" t="s">
        <v>89</v>
      </c>
      <c r="C72" s="84" t="s">
        <v>185</v>
      </c>
      <c r="D72" s="73" t="s">
        <v>111</v>
      </c>
      <c r="E72" s="71" t="s">
        <v>1</v>
      </c>
      <c r="F72" s="100">
        <v>306000</v>
      </c>
      <c r="G72" s="100">
        <v>156000</v>
      </c>
      <c r="H72" s="100">
        <v>156000</v>
      </c>
      <c r="I72" s="100">
        <v>156000</v>
      </c>
      <c r="J72" s="100">
        <f t="shared" si="3"/>
        <v>774000</v>
      </c>
      <c r="K72" s="84" t="s">
        <v>186</v>
      </c>
    </row>
    <row r="73" spans="1:11" s="62" customFormat="1" ht="48" outlineLevel="2">
      <c r="A73" s="134" t="s">
        <v>84</v>
      </c>
      <c r="B73" s="83" t="s">
        <v>90</v>
      </c>
      <c r="C73" s="84" t="s">
        <v>188</v>
      </c>
      <c r="D73" s="73" t="s">
        <v>249</v>
      </c>
      <c r="E73" s="71" t="s">
        <v>1</v>
      </c>
      <c r="F73" s="99">
        <v>11000</v>
      </c>
      <c r="G73" s="99">
        <v>11000</v>
      </c>
      <c r="H73" s="99">
        <v>11000</v>
      </c>
      <c r="I73" s="99">
        <v>11000</v>
      </c>
      <c r="J73" s="64">
        <f t="shared" si="3"/>
        <v>44000</v>
      </c>
      <c r="K73" s="84"/>
    </row>
    <row r="74" spans="1:11" s="62" customFormat="1" ht="36" outlineLevel="2">
      <c r="A74" s="133" t="s">
        <v>85</v>
      </c>
      <c r="B74" s="83" t="s">
        <v>91</v>
      </c>
      <c r="C74" s="84" t="s">
        <v>175</v>
      </c>
      <c r="D74" s="73" t="s">
        <v>110</v>
      </c>
      <c r="E74" s="71" t="s">
        <v>1</v>
      </c>
      <c r="F74" s="64">
        <v>175000</v>
      </c>
      <c r="G74" s="64">
        <v>175000</v>
      </c>
      <c r="H74" s="64">
        <v>175000</v>
      </c>
      <c r="I74" s="64">
        <v>175000</v>
      </c>
      <c r="J74" s="64">
        <f t="shared" si="3"/>
        <v>700000</v>
      </c>
      <c r="K74" s="84"/>
    </row>
    <row r="75" spans="1:11" ht="15" outlineLevel="2">
      <c r="A75" s="135"/>
      <c r="B75" s="68"/>
      <c r="C75" s="10"/>
      <c r="D75" s="16"/>
      <c r="E75" s="17"/>
      <c r="F75" s="17"/>
      <c r="G75" s="17"/>
      <c r="H75" s="17"/>
      <c r="I75" s="17"/>
      <c r="J75" s="17"/>
      <c r="K75" s="97"/>
    </row>
    <row r="76" spans="1:11" ht="24" customHeight="1" outlineLevel="1">
      <c r="A76" s="136" t="s">
        <v>96</v>
      </c>
      <c r="B76" s="145" t="s">
        <v>119</v>
      </c>
      <c r="C76" s="146"/>
      <c r="D76" s="41" t="s">
        <v>1</v>
      </c>
      <c r="E76" s="20" t="s">
        <v>1</v>
      </c>
      <c r="F76" s="20">
        <f>SUM(F79:F82)</f>
        <v>39500</v>
      </c>
      <c r="G76" s="20">
        <f>SUM(G79:G82)</f>
        <v>39500</v>
      </c>
      <c r="H76" s="20">
        <f>SUM(H79:H82)</f>
        <v>39500</v>
      </c>
      <c r="I76" s="20">
        <f>SUM(I79:I82)</f>
        <v>39500</v>
      </c>
      <c r="J76" s="20">
        <f>SUM(J79:J82)</f>
        <v>158000</v>
      </c>
      <c r="K76" s="4"/>
    </row>
    <row r="77" spans="1:11" s="43" customFormat="1" ht="25.5" outlineLevel="1">
      <c r="A77" s="137"/>
      <c r="B77" s="143" t="s">
        <v>130</v>
      </c>
      <c r="C77" s="144"/>
      <c r="D77" s="35" t="s">
        <v>108</v>
      </c>
      <c r="E77" s="35" t="s">
        <v>148</v>
      </c>
      <c r="F77" s="35" t="s">
        <v>150</v>
      </c>
      <c r="G77" s="35" t="s">
        <v>150</v>
      </c>
      <c r="H77" s="35" t="s">
        <v>150</v>
      </c>
      <c r="I77" s="35" t="s">
        <v>150</v>
      </c>
      <c r="J77" s="35" t="s">
        <v>1</v>
      </c>
      <c r="K77" s="42"/>
    </row>
    <row r="78" spans="1:11" s="43" customFormat="1" ht="25.5" outlineLevel="1">
      <c r="A78" s="137"/>
      <c r="B78" s="143" t="s">
        <v>131</v>
      </c>
      <c r="C78" s="144"/>
      <c r="D78" s="35" t="s">
        <v>108</v>
      </c>
      <c r="E78" s="35" t="s">
        <v>149</v>
      </c>
      <c r="F78" s="35" t="s">
        <v>151</v>
      </c>
      <c r="G78" s="35" t="s">
        <v>151</v>
      </c>
      <c r="H78" s="35" t="s">
        <v>151</v>
      </c>
      <c r="I78" s="35" t="s">
        <v>151</v>
      </c>
      <c r="J78" s="35" t="s">
        <v>1</v>
      </c>
      <c r="K78" s="42"/>
    </row>
    <row r="79" spans="1:11" s="63" customFormat="1" ht="36" outlineLevel="2">
      <c r="A79" s="138" t="s">
        <v>92</v>
      </c>
      <c r="B79" s="84" t="s">
        <v>178</v>
      </c>
      <c r="C79" s="84" t="s">
        <v>158</v>
      </c>
      <c r="D79" s="73" t="s">
        <v>112</v>
      </c>
      <c r="E79" s="71" t="s">
        <v>1</v>
      </c>
      <c r="F79" s="64">
        <v>0</v>
      </c>
      <c r="G79" s="64">
        <v>0</v>
      </c>
      <c r="H79" s="64">
        <v>0</v>
      </c>
      <c r="I79" s="64">
        <v>0</v>
      </c>
      <c r="J79" s="64">
        <f>SUM(F79:I79)</f>
        <v>0</v>
      </c>
      <c r="K79" s="84" t="s">
        <v>192</v>
      </c>
    </row>
    <row r="80" spans="1:11" s="63" customFormat="1" ht="36" outlineLevel="2">
      <c r="A80" s="138" t="s">
        <v>94</v>
      </c>
      <c r="B80" s="84" t="s">
        <v>93</v>
      </c>
      <c r="C80" s="84" t="s">
        <v>200</v>
      </c>
      <c r="D80" s="73" t="s">
        <v>250</v>
      </c>
      <c r="E80" s="71" t="s">
        <v>1</v>
      </c>
      <c r="F80" s="99">
        <f>5000+4500</f>
        <v>9500</v>
      </c>
      <c r="G80" s="99">
        <f>5000+4500</f>
        <v>9500</v>
      </c>
      <c r="H80" s="99">
        <f>5000+4500</f>
        <v>9500</v>
      </c>
      <c r="I80" s="99">
        <f>5000+4500</f>
        <v>9500</v>
      </c>
      <c r="J80" s="99">
        <f>SUM(F80:I80)</f>
        <v>38000</v>
      </c>
      <c r="K80" s="84"/>
    </row>
    <row r="81" spans="1:11" s="63" customFormat="1" ht="36" outlineLevel="2">
      <c r="A81" s="138" t="s">
        <v>95</v>
      </c>
      <c r="B81" s="86" t="s">
        <v>190</v>
      </c>
      <c r="C81" s="84" t="s">
        <v>284</v>
      </c>
      <c r="D81" s="73" t="s">
        <v>247</v>
      </c>
      <c r="E81" s="71" t="s">
        <v>1</v>
      </c>
      <c r="F81" s="64">
        <v>10000</v>
      </c>
      <c r="G81" s="64">
        <v>10000</v>
      </c>
      <c r="H81" s="64">
        <v>10000</v>
      </c>
      <c r="I81" s="64">
        <v>10000</v>
      </c>
      <c r="J81" s="64">
        <f>SUM(F81:I81)</f>
        <v>40000</v>
      </c>
      <c r="K81" s="84"/>
    </row>
    <row r="82" spans="1:11" s="63" customFormat="1" ht="48" outlineLevel="2">
      <c r="A82" s="138" t="s">
        <v>179</v>
      </c>
      <c r="B82" s="86" t="s">
        <v>189</v>
      </c>
      <c r="C82" s="84" t="s">
        <v>191</v>
      </c>
      <c r="D82" s="73" t="s">
        <v>247</v>
      </c>
      <c r="E82" s="71" t="s">
        <v>1</v>
      </c>
      <c r="F82" s="64">
        <f>5000+15000</f>
        <v>20000</v>
      </c>
      <c r="G82" s="64">
        <f>5000+15000</f>
        <v>20000</v>
      </c>
      <c r="H82" s="64">
        <f>5000+15000</f>
        <v>20000</v>
      </c>
      <c r="I82" s="64">
        <f>5000+15000</f>
        <v>20000</v>
      </c>
      <c r="J82" s="64">
        <f>SUM(F82:I82)</f>
        <v>80000</v>
      </c>
      <c r="K82" s="84"/>
    </row>
    <row r="83" spans="1:11" ht="15" outlineLevel="2">
      <c r="A83" s="139"/>
      <c r="B83" s="69"/>
      <c r="C83" s="9"/>
      <c r="D83" s="16"/>
      <c r="E83" s="16"/>
      <c r="F83" s="17"/>
      <c r="G83" s="17"/>
      <c r="H83" s="17"/>
      <c r="I83" s="17"/>
      <c r="J83" s="17"/>
      <c r="K83" s="97"/>
    </row>
    <row r="84" spans="1:11" ht="36" customHeight="1" outlineLevel="1">
      <c r="A84" s="136" t="s">
        <v>118</v>
      </c>
      <c r="B84" s="145" t="s">
        <v>120</v>
      </c>
      <c r="C84" s="146"/>
      <c r="D84" s="41" t="s">
        <v>1</v>
      </c>
      <c r="E84" s="20" t="s">
        <v>1</v>
      </c>
      <c r="F84" s="20">
        <f>SUM(F87:F90)</f>
        <v>60500</v>
      </c>
      <c r="G84" s="20">
        <f>SUM(G87:G90)</f>
        <v>10500</v>
      </c>
      <c r="H84" s="20">
        <f>SUM(H87:H90)</f>
        <v>30500</v>
      </c>
      <c r="I84" s="20">
        <f>SUM(I87:I90)</f>
        <v>30500</v>
      </c>
      <c r="J84" s="20">
        <f>SUM(J87:J90)</f>
        <v>132000</v>
      </c>
      <c r="K84" s="4"/>
    </row>
    <row r="85" spans="1:11" s="43" customFormat="1" ht="25.5" outlineLevel="1">
      <c r="A85" s="137"/>
      <c r="B85" s="143" t="s">
        <v>146</v>
      </c>
      <c r="C85" s="144"/>
      <c r="D85" s="35" t="s">
        <v>108</v>
      </c>
      <c r="E85" s="35" t="s">
        <v>147</v>
      </c>
      <c r="F85" s="35" t="s">
        <v>150</v>
      </c>
      <c r="G85" s="35" t="s">
        <v>150</v>
      </c>
      <c r="H85" s="35" t="s">
        <v>150</v>
      </c>
      <c r="I85" s="35" t="s">
        <v>150</v>
      </c>
      <c r="J85" s="35" t="s">
        <v>1</v>
      </c>
      <c r="K85" s="42"/>
    </row>
    <row r="86" spans="1:11" s="43" customFormat="1" ht="25.5" outlineLevel="1">
      <c r="A86" s="137"/>
      <c r="B86" s="143" t="s">
        <v>138</v>
      </c>
      <c r="C86" s="144"/>
      <c r="D86" s="35" t="s">
        <v>108</v>
      </c>
      <c r="E86" s="35" t="s">
        <v>144</v>
      </c>
      <c r="F86" s="35" t="s">
        <v>150</v>
      </c>
      <c r="G86" s="35" t="s">
        <v>150</v>
      </c>
      <c r="H86" s="35" t="s">
        <v>150</v>
      </c>
      <c r="I86" s="35" t="s">
        <v>150</v>
      </c>
      <c r="J86" s="35" t="s">
        <v>1</v>
      </c>
      <c r="K86" s="42"/>
    </row>
    <row r="87" spans="1:11" s="63" customFormat="1" ht="84" outlineLevel="2">
      <c r="A87" s="138" t="s">
        <v>100</v>
      </c>
      <c r="B87" s="87" t="s">
        <v>198</v>
      </c>
      <c r="C87" s="84" t="s">
        <v>197</v>
      </c>
      <c r="D87" s="73" t="s">
        <v>247</v>
      </c>
      <c r="E87" s="71" t="s">
        <v>1</v>
      </c>
      <c r="F87" s="99">
        <v>6000</v>
      </c>
      <c r="G87" s="99">
        <v>6000</v>
      </c>
      <c r="H87" s="99">
        <v>6000</v>
      </c>
      <c r="I87" s="99">
        <v>6000</v>
      </c>
      <c r="J87" s="64">
        <f>SUM(F87:I87)</f>
        <v>24000</v>
      </c>
      <c r="K87" s="84"/>
    </row>
    <row r="88" spans="1:11" s="63" customFormat="1" ht="36" outlineLevel="2">
      <c r="A88" s="138" t="s">
        <v>101</v>
      </c>
      <c r="B88" s="88" t="s">
        <v>98</v>
      </c>
      <c r="C88" s="84" t="s">
        <v>200</v>
      </c>
      <c r="D88" s="73" t="s">
        <v>247</v>
      </c>
      <c r="E88" s="71" t="s">
        <v>1</v>
      </c>
      <c r="F88" s="64">
        <v>4500</v>
      </c>
      <c r="G88" s="64">
        <v>4500</v>
      </c>
      <c r="H88" s="64">
        <v>4500</v>
      </c>
      <c r="I88" s="64">
        <v>4500</v>
      </c>
      <c r="J88" s="64">
        <f>SUM(F88:I88)</f>
        <v>18000</v>
      </c>
      <c r="K88" s="84"/>
    </row>
    <row r="89" spans="1:11" s="63" customFormat="1" ht="48" outlineLevel="2">
      <c r="A89" s="138" t="s">
        <v>102</v>
      </c>
      <c r="B89" s="87" t="s">
        <v>204</v>
      </c>
      <c r="C89" s="84" t="s">
        <v>199</v>
      </c>
      <c r="D89" s="72" t="s">
        <v>226</v>
      </c>
      <c r="E89" s="71" t="s">
        <v>1</v>
      </c>
      <c r="F89" s="64">
        <v>50000</v>
      </c>
      <c r="G89" s="64">
        <v>0</v>
      </c>
      <c r="H89" s="64">
        <v>0</v>
      </c>
      <c r="I89" s="64">
        <v>0</v>
      </c>
      <c r="J89" s="64">
        <f>SUM(F89:I89)</f>
        <v>50000</v>
      </c>
      <c r="K89" s="84" t="s">
        <v>285</v>
      </c>
    </row>
    <row r="90" spans="1:11" s="63" customFormat="1" ht="48" outlineLevel="2">
      <c r="A90" s="138" t="s">
        <v>103</v>
      </c>
      <c r="B90" s="87" t="s">
        <v>99</v>
      </c>
      <c r="C90" s="84" t="s">
        <v>201</v>
      </c>
      <c r="D90" s="73" t="s">
        <v>108</v>
      </c>
      <c r="E90" s="71" t="s">
        <v>1</v>
      </c>
      <c r="F90" s="100">
        <v>0</v>
      </c>
      <c r="G90" s="100">
        <v>0</v>
      </c>
      <c r="H90" s="100">
        <v>20000</v>
      </c>
      <c r="I90" s="100">
        <v>20000</v>
      </c>
      <c r="J90" s="100">
        <f>SUM(F90:I90)</f>
        <v>40000</v>
      </c>
      <c r="K90" s="84"/>
    </row>
    <row r="92" ht="15">
      <c r="A92" s="55" t="s">
        <v>157</v>
      </c>
    </row>
    <row r="93" spans="1:2" ht="15">
      <c r="A93" s="53" t="s">
        <v>40</v>
      </c>
      <c r="B93" s="52" t="s">
        <v>156</v>
      </c>
    </row>
    <row r="94" spans="1:2" ht="15">
      <c r="A94" s="141" t="s">
        <v>155</v>
      </c>
      <c r="B94" s="53" t="s">
        <v>154</v>
      </c>
    </row>
    <row r="95" ht="15">
      <c r="A95" s="142" t="s">
        <v>251</v>
      </c>
    </row>
    <row r="98" ht="15">
      <c r="C98" s="90"/>
    </row>
    <row r="99" ht="15">
      <c r="C99" s="90"/>
    </row>
    <row r="100" ht="15">
      <c r="C100" s="90"/>
    </row>
    <row r="101" ht="15">
      <c r="C101" s="90"/>
    </row>
  </sheetData>
  <sheetProtection/>
  <autoFilter ref="A1:K101"/>
  <mergeCells count="28">
    <mergeCell ref="B60:D60"/>
    <mergeCell ref="B2:D2"/>
    <mergeCell ref="B31:D31"/>
    <mergeCell ref="B10:C10"/>
    <mergeCell ref="B11:C11"/>
    <mergeCell ref="B4:C4"/>
    <mergeCell ref="B3:C3"/>
    <mergeCell ref="B12:C12"/>
    <mergeCell ref="B13:C13"/>
    <mergeCell ref="B23:C23"/>
    <mergeCell ref="B24:C24"/>
    <mergeCell ref="B25:C25"/>
    <mergeCell ref="B32:C32"/>
    <mergeCell ref="B38:C38"/>
    <mergeCell ref="B52:C52"/>
    <mergeCell ref="B33:C33"/>
    <mergeCell ref="B39:C39"/>
    <mergeCell ref="B40:C40"/>
    <mergeCell ref="B78:C78"/>
    <mergeCell ref="B84:C84"/>
    <mergeCell ref="B85:C85"/>
    <mergeCell ref="B86:C86"/>
    <mergeCell ref="B53:C53"/>
    <mergeCell ref="B61:C61"/>
    <mergeCell ref="B62:C62"/>
    <mergeCell ref="B63:C63"/>
    <mergeCell ref="B77:C77"/>
    <mergeCell ref="B76:C76"/>
  </mergeCells>
  <printOptions/>
  <pageMargins left="0.7" right="0.7" top="0.75" bottom="0.75" header="0.3" footer="0.3"/>
  <pageSetup fitToHeight="0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urvem</dc:creator>
  <cp:keywords/>
  <dc:description/>
  <cp:lastModifiedBy>Marten Lauri</cp:lastModifiedBy>
  <cp:lastPrinted>2015-01-07T07:15:21Z</cp:lastPrinted>
  <dcterms:created xsi:type="dcterms:W3CDTF">2012-09-17T06:47:39Z</dcterms:created>
  <dcterms:modified xsi:type="dcterms:W3CDTF">2015-01-07T13:22:52Z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0x01010017C345E88ECED5458D3BD680B7BA2225</vt:lpwstr>
  </property>
</Properties>
</file>